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510" windowHeight="4680" tabRatio="857" activeTab="3"/>
  </bookViews>
  <sheets>
    <sheet name="支出預算明細表" sheetId="1" r:id="rId1"/>
    <sheet name="補助及捐贈收入明細表" sheetId="2" r:id="rId2"/>
    <sheet name="收入預算明細表" sheetId="3" r:id="rId3"/>
    <sheet name="增置重要固定資產預計表" sheetId="4" r:id="rId4"/>
    <sheet name="預計固定資產變動表" sheetId="5" r:id="rId5"/>
    <sheet name="收支餘絀預計表" sheetId="6" r:id="rId6"/>
  </sheets>
  <definedNames>
    <definedName name="_xlnm.Print_Titles" localSheetId="0">'支出預算明細表'!$1:$7</definedName>
  </definedNames>
  <calcPr fullCalcOnLoad="1"/>
</workbook>
</file>

<file path=xl/sharedStrings.xml><?xml version="1.0" encoding="utf-8"?>
<sst xmlns="http://schemas.openxmlformats.org/spreadsheetml/2006/main" count="214" uniqueCount="175">
  <si>
    <t>前年度決算數</t>
  </si>
  <si>
    <t>編號</t>
  </si>
  <si>
    <t>名稱</t>
  </si>
  <si>
    <t>本年度預算數</t>
  </si>
  <si>
    <t>教學研究及訓輔支出</t>
  </si>
  <si>
    <r>
      <t>科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目</t>
    </r>
  </si>
  <si>
    <r>
      <t>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估計決算數</t>
    </r>
  </si>
  <si>
    <r>
      <t>本年度預算與上年度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估計決算比較</t>
    </r>
  </si>
  <si>
    <t>說明</t>
  </si>
  <si>
    <t>差異</t>
  </si>
  <si>
    <t>%</t>
  </si>
  <si>
    <r>
      <t>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入</t>
    </r>
  </si>
  <si>
    <r>
      <t xml:space="preserve">    </t>
    </r>
    <r>
      <rPr>
        <sz val="12"/>
        <rFont val="新細明體"/>
        <family val="1"/>
      </rPr>
      <t>學雜費收入</t>
    </r>
  </si>
  <si>
    <r>
      <t xml:space="preserve">    </t>
    </r>
    <r>
      <rPr>
        <sz val="12"/>
        <rFont val="新細明體"/>
        <family val="1"/>
      </rPr>
      <t>推廣教育收入</t>
    </r>
  </si>
  <si>
    <r>
      <t xml:space="preserve">    </t>
    </r>
    <r>
      <rPr>
        <sz val="12"/>
        <rFont val="新細明體"/>
        <family val="1"/>
      </rPr>
      <t>建教合作收入</t>
    </r>
  </si>
  <si>
    <r>
      <t xml:space="preserve">    </t>
    </r>
    <r>
      <rPr>
        <sz val="12"/>
        <rFont val="新細明體"/>
        <family val="1"/>
      </rPr>
      <t>補助及捐贈收入</t>
    </r>
  </si>
  <si>
    <r>
      <t xml:space="preserve">    </t>
    </r>
    <r>
      <rPr>
        <sz val="12"/>
        <rFont val="新細明體"/>
        <family val="1"/>
      </rPr>
      <t>財務收入</t>
    </r>
  </si>
  <si>
    <r>
      <t xml:space="preserve">    </t>
    </r>
    <r>
      <rPr>
        <sz val="12"/>
        <rFont val="新細明體"/>
        <family val="1"/>
      </rPr>
      <t>其他收入</t>
    </r>
  </si>
  <si>
    <r>
      <t>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  </t>
    </r>
  </si>
  <si>
    <r>
      <t xml:space="preserve">     </t>
    </r>
    <r>
      <rPr>
        <sz val="12"/>
        <rFont val="新細明體"/>
        <family val="1"/>
      </rPr>
      <t>董事會支出</t>
    </r>
  </si>
  <si>
    <r>
      <t xml:space="preserve">     </t>
    </r>
    <r>
      <rPr>
        <sz val="12"/>
        <rFont val="新細明體"/>
        <family val="1"/>
      </rPr>
      <t>行政管理支出</t>
    </r>
  </si>
  <si>
    <r>
      <t xml:space="preserve">     </t>
    </r>
    <r>
      <rPr>
        <sz val="12"/>
        <rFont val="新細明體"/>
        <family val="1"/>
      </rPr>
      <t>獎助學金支出</t>
    </r>
  </si>
  <si>
    <r>
      <t xml:space="preserve">     </t>
    </r>
    <r>
      <rPr>
        <sz val="12"/>
        <rFont val="新細明體"/>
        <family val="1"/>
      </rPr>
      <t>推廣教育及其他教學支出</t>
    </r>
  </si>
  <si>
    <r>
      <t xml:space="preserve">     </t>
    </r>
    <r>
      <rPr>
        <sz val="12"/>
        <rFont val="新細明體"/>
        <family val="1"/>
      </rPr>
      <t>建教合作支出</t>
    </r>
  </si>
  <si>
    <r>
      <t xml:space="preserve">     </t>
    </r>
    <r>
      <rPr>
        <sz val="12"/>
        <rFont val="新細明體"/>
        <family val="1"/>
      </rPr>
      <t>財務支出</t>
    </r>
  </si>
  <si>
    <r>
      <t xml:space="preserve">     </t>
    </r>
    <r>
      <rPr>
        <sz val="12"/>
        <rFont val="新細明體"/>
        <family val="1"/>
      </rPr>
      <t>其他支出</t>
    </r>
  </si>
  <si>
    <r>
      <t>本年度純餘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絀</t>
    </r>
    <r>
      <rPr>
        <sz val="12"/>
        <rFont val="Times New Roman"/>
        <family val="1"/>
      </rPr>
      <t>)</t>
    </r>
  </si>
  <si>
    <t>大  華  技  術  學  院</t>
  </si>
  <si>
    <r>
      <t>大</t>
    </r>
    <r>
      <rPr>
        <b/>
        <sz val="17"/>
        <rFont val="Times New Roman"/>
        <family val="1"/>
      </rPr>
      <t xml:space="preserve">  </t>
    </r>
    <r>
      <rPr>
        <b/>
        <sz val="17"/>
        <rFont val="新細明體"/>
        <family val="1"/>
      </rPr>
      <t>華</t>
    </r>
    <r>
      <rPr>
        <b/>
        <sz val="17"/>
        <rFont val="Times New Roman"/>
        <family val="1"/>
      </rPr>
      <t xml:space="preserve">  </t>
    </r>
    <r>
      <rPr>
        <b/>
        <sz val="17"/>
        <rFont val="新細明體"/>
        <family val="1"/>
      </rPr>
      <t>技</t>
    </r>
    <r>
      <rPr>
        <b/>
        <sz val="17"/>
        <rFont val="Times New Roman"/>
        <family val="1"/>
      </rPr>
      <t xml:space="preserve">  </t>
    </r>
    <r>
      <rPr>
        <b/>
        <sz val="17"/>
        <rFont val="新細明體"/>
        <family val="1"/>
      </rPr>
      <t>術</t>
    </r>
    <r>
      <rPr>
        <b/>
        <sz val="17"/>
        <rFont val="Times New Roman"/>
        <family val="1"/>
      </rPr>
      <t xml:space="preserve">  </t>
    </r>
    <r>
      <rPr>
        <b/>
        <sz val="17"/>
        <rFont val="新細明體"/>
        <family val="1"/>
      </rPr>
      <t>學</t>
    </r>
    <r>
      <rPr>
        <b/>
        <sz val="17"/>
        <rFont val="Times New Roman"/>
        <family val="1"/>
      </rPr>
      <t xml:space="preserve">  </t>
    </r>
    <r>
      <rPr>
        <b/>
        <sz val="17"/>
        <rFont val="新細明體"/>
        <family val="1"/>
      </rPr>
      <t>院</t>
    </r>
  </si>
  <si>
    <r>
      <t>收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支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餘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絀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預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計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表</t>
    </r>
  </si>
  <si>
    <t>董事會支出</t>
  </si>
  <si>
    <r>
      <t xml:space="preserve">    </t>
    </r>
    <r>
      <rPr>
        <sz val="12"/>
        <rFont val="新細明體"/>
        <family val="1"/>
      </rPr>
      <t>人事費</t>
    </r>
  </si>
  <si>
    <r>
      <t xml:space="preserve">    </t>
    </r>
    <r>
      <rPr>
        <sz val="12"/>
        <rFont val="新細明體"/>
        <family val="1"/>
      </rPr>
      <t>業務費</t>
    </r>
  </si>
  <si>
    <r>
      <t xml:space="preserve">    </t>
    </r>
    <r>
      <rPr>
        <sz val="12"/>
        <rFont val="新細明體"/>
        <family val="1"/>
      </rPr>
      <t>維護及報廢</t>
    </r>
  </si>
  <si>
    <r>
      <t xml:space="preserve">    </t>
    </r>
    <r>
      <rPr>
        <sz val="12"/>
        <rFont val="新細明體"/>
        <family val="1"/>
      </rPr>
      <t>交通費</t>
    </r>
  </si>
  <si>
    <t>行政管理支出</t>
  </si>
  <si>
    <r>
      <t xml:space="preserve">    </t>
    </r>
    <r>
      <rPr>
        <sz val="12"/>
        <rFont val="新細明體"/>
        <family val="1"/>
      </rPr>
      <t>退休撫卹支出</t>
    </r>
  </si>
  <si>
    <t>本年度預算數</t>
  </si>
  <si>
    <t>大  華  技  術  學  院</t>
  </si>
  <si>
    <t>支 出 預 算 明 細 表</t>
  </si>
  <si>
    <t>前年度決算數</t>
  </si>
  <si>
    <r>
      <t>科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目</t>
    </r>
  </si>
  <si>
    <t>本年度預算數</t>
  </si>
  <si>
    <r>
      <t>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估計決算數</t>
    </r>
  </si>
  <si>
    <r>
      <t>本年度預算與上年度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估計決算比較</t>
    </r>
  </si>
  <si>
    <t>說明</t>
  </si>
  <si>
    <t>編號</t>
  </si>
  <si>
    <t>名稱</t>
  </si>
  <si>
    <t>差異</t>
  </si>
  <si>
    <t>%</t>
  </si>
  <si>
    <t>支出合計</t>
  </si>
  <si>
    <t>學雜費收入</t>
  </si>
  <si>
    <r>
      <t xml:space="preserve">    </t>
    </r>
    <r>
      <rPr>
        <sz val="12"/>
        <rFont val="新細明體"/>
        <family val="1"/>
      </rPr>
      <t>學費收入</t>
    </r>
  </si>
  <si>
    <r>
      <t xml:space="preserve">    </t>
    </r>
    <r>
      <rPr>
        <sz val="12"/>
        <rFont val="新細明體"/>
        <family val="1"/>
      </rPr>
      <t>雜費收入</t>
    </r>
  </si>
  <si>
    <r>
      <t xml:space="preserve">    </t>
    </r>
    <r>
      <rPr>
        <sz val="12"/>
        <rFont val="新細明體"/>
        <family val="1"/>
      </rPr>
      <t>寄宿費收入</t>
    </r>
  </si>
  <si>
    <r>
      <t xml:space="preserve">    </t>
    </r>
    <r>
      <rPr>
        <sz val="12"/>
        <rFont val="新細明體"/>
        <family val="1"/>
      </rPr>
      <t>其他收入</t>
    </r>
  </si>
  <si>
    <t>補助及捐贈收入</t>
  </si>
  <si>
    <r>
      <t xml:space="preserve">    </t>
    </r>
    <r>
      <rPr>
        <sz val="12"/>
        <rFont val="新細明體"/>
        <family val="1"/>
      </rPr>
      <t>補助收入</t>
    </r>
  </si>
  <si>
    <r>
      <t xml:space="preserve">    </t>
    </r>
    <r>
      <rPr>
        <sz val="12"/>
        <rFont val="新細明體"/>
        <family val="1"/>
      </rPr>
      <t>捐贈收入</t>
    </r>
  </si>
  <si>
    <t>推廣教育收入</t>
  </si>
  <si>
    <t>建教合作收入</t>
  </si>
  <si>
    <t>財務收入</t>
  </si>
  <si>
    <r>
      <t xml:space="preserve">    </t>
    </r>
    <r>
      <rPr>
        <sz val="12"/>
        <rFont val="新細明體"/>
        <family val="1"/>
      </rPr>
      <t>利息收入</t>
    </r>
  </si>
  <si>
    <t>其他收入</t>
  </si>
  <si>
    <r>
      <t xml:space="preserve">    </t>
    </r>
    <r>
      <rPr>
        <sz val="12"/>
        <rFont val="新細明體"/>
        <family val="1"/>
      </rPr>
      <t>退休撫卹基金收入</t>
    </r>
  </si>
  <si>
    <t>收入合計</t>
  </si>
  <si>
    <t>收 入 預 算 明 細 表</t>
  </si>
  <si>
    <t>九 十 六 學 年 度</t>
  </si>
  <si>
    <r>
      <t>九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十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六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學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年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度</t>
    </r>
  </si>
  <si>
    <r>
      <t>預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計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固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定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資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產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變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動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表</t>
    </r>
  </si>
  <si>
    <t>科目名稱</t>
  </si>
  <si>
    <r>
      <t xml:space="preserve">估計本年初 </t>
    </r>
    <r>
      <rPr>
        <sz val="12"/>
        <rFont val="新細明體"/>
        <family val="1"/>
      </rPr>
      <t xml:space="preserve">             </t>
    </r>
    <r>
      <rPr>
        <sz val="12"/>
        <rFont val="新細明體"/>
        <family val="1"/>
      </rPr>
      <t>結存金額</t>
    </r>
  </si>
  <si>
    <r>
      <t xml:space="preserve">本年度預計 </t>
    </r>
    <r>
      <rPr>
        <sz val="12"/>
        <rFont val="新細明體"/>
        <family val="1"/>
      </rPr>
      <t xml:space="preserve">             </t>
    </r>
    <r>
      <rPr>
        <sz val="12"/>
        <rFont val="新細明體"/>
        <family val="1"/>
      </rPr>
      <t>增加金額</t>
    </r>
  </si>
  <si>
    <r>
      <t xml:space="preserve">本年度預計 </t>
    </r>
    <r>
      <rPr>
        <sz val="12"/>
        <rFont val="新細明體"/>
        <family val="1"/>
      </rPr>
      <t xml:space="preserve">             </t>
    </r>
    <r>
      <rPr>
        <sz val="12"/>
        <rFont val="新細明體"/>
        <family val="1"/>
      </rPr>
      <t>減少金額</t>
    </r>
  </si>
  <si>
    <t>土地</t>
  </si>
  <si>
    <t>建築物</t>
  </si>
  <si>
    <t>土地改良物</t>
  </si>
  <si>
    <t>圖書及博物</t>
  </si>
  <si>
    <t>其他設備</t>
  </si>
  <si>
    <r>
      <t xml:space="preserve">   </t>
    </r>
    <r>
      <rPr>
        <sz val="12"/>
        <rFont val="新細明體"/>
        <family val="1"/>
      </rPr>
      <t>合</t>
    </r>
    <r>
      <rPr>
        <sz val="12"/>
        <rFont val="Times New Roman"/>
        <family val="1"/>
      </rPr>
      <t xml:space="preserve">                           </t>
    </r>
    <r>
      <rPr>
        <sz val="12"/>
        <rFont val="新細明體"/>
        <family val="1"/>
      </rPr>
      <t>計</t>
    </r>
  </si>
  <si>
    <r>
      <t xml:space="preserve">截至本年底止 </t>
    </r>
    <r>
      <rPr>
        <sz val="12"/>
        <rFont val="新細明體"/>
        <family val="1"/>
      </rPr>
      <t xml:space="preserve">         </t>
    </r>
    <r>
      <rPr>
        <sz val="12"/>
        <rFont val="新細明體"/>
        <family val="1"/>
      </rPr>
      <t>預計結存金額</t>
    </r>
  </si>
  <si>
    <r>
      <t>增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置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重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要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固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定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資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產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預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計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表</t>
    </r>
  </si>
  <si>
    <t>科目及重要固定資產名稱</t>
  </si>
  <si>
    <t>提出單位</t>
  </si>
  <si>
    <t>數量</t>
  </si>
  <si>
    <t>單價</t>
  </si>
  <si>
    <t>總價</t>
  </si>
  <si>
    <r>
      <t xml:space="preserve">      </t>
    </r>
    <r>
      <rPr>
        <sz val="12"/>
        <rFont val="新細明體"/>
        <family val="1"/>
      </rPr>
      <t>說</t>
    </r>
    <r>
      <rPr>
        <sz val="12"/>
        <rFont val="Times New Roman"/>
        <family val="1"/>
      </rPr>
      <t xml:space="preserve">                  </t>
    </r>
    <r>
      <rPr>
        <sz val="12"/>
        <rFont val="新細明體"/>
        <family val="1"/>
      </rPr>
      <t>明</t>
    </r>
  </si>
  <si>
    <t>推廣教育及其他教學支出</t>
  </si>
  <si>
    <t>以95年度統計成果為基準</t>
  </si>
  <si>
    <r>
      <t>九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十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六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學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年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度</t>
    </r>
  </si>
  <si>
    <r>
      <t>大</t>
    </r>
    <r>
      <rPr>
        <b/>
        <sz val="17"/>
        <rFont val="Times New Roman"/>
        <family val="1"/>
      </rPr>
      <t xml:space="preserve">  </t>
    </r>
    <r>
      <rPr>
        <b/>
        <sz val="17"/>
        <rFont val="新細明體"/>
        <family val="1"/>
      </rPr>
      <t>華</t>
    </r>
    <r>
      <rPr>
        <b/>
        <sz val="17"/>
        <rFont val="Times New Roman"/>
        <family val="1"/>
      </rPr>
      <t xml:space="preserve">  </t>
    </r>
    <r>
      <rPr>
        <b/>
        <sz val="17"/>
        <rFont val="新細明體"/>
        <family val="1"/>
      </rPr>
      <t>技</t>
    </r>
    <r>
      <rPr>
        <b/>
        <sz val="17"/>
        <rFont val="Times New Roman"/>
        <family val="1"/>
      </rPr>
      <t xml:space="preserve">  </t>
    </r>
    <r>
      <rPr>
        <b/>
        <sz val="17"/>
        <rFont val="新細明體"/>
        <family val="1"/>
      </rPr>
      <t>術</t>
    </r>
    <r>
      <rPr>
        <b/>
        <sz val="17"/>
        <rFont val="Times New Roman"/>
        <family val="1"/>
      </rPr>
      <t xml:space="preserve">  </t>
    </r>
    <r>
      <rPr>
        <b/>
        <sz val="17"/>
        <rFont val="新細明體"/>
        <family val="1"/>
      </rPr>
      <t>學</t>
    </r>
    <r>
      <rPr>
        <b/>
        <sz val="17"/>
        <rFont val="Times New Roman"/>
        <family val="1"/>
      </rPr>
      <t xml:space="preserve">  </t>
    </r>
    <r>
      <rPr>
        <b/>
        <sz val="17"/>
        <rFont val="新細明體"/>
        <family val="1"/>
      </rPr>
      <t>院</t>
    </r>
  </si>
  <si>
    <t>大  華  技  術  學  院</t>
  </si>
  <si>
    <r>
      <t xml:space="preserve">     </t>
    </r>
    <r>
      <rPr>
        <sz val="12"/>
        <rFont val="新細明體"/>
        <family val="1"/>
      </rPr>
      <t>教學研究及訓輔支出</t>
    </r>
  </si>
  <si>
    <t>項                           目</t>
  </si>
  <si>
    <t>金           額</t>
  </si>
  <si>
    <t xml:space="preserve">  整體發展獎補助款</t>
  </si>
  <si>
    <t xml:space="preserve">  專案研究計畫補助</t>
  </si>
  <si>
    <t xml:space="preserve">  重點特色計畫補助</t>
  </si>
  <si>
    <t xml:space="preserve">  訓輔工作補助</t>
  </si>
  <si>
    <t xml:space="preserve">  獎助學金補助</t>
  </si>
  <si>
    <t xml:space="preserve">  輔導身心障礙工作補助</t>
  </si>
  <si>
    <t xml:space="preserve">  教官及護理人員薪資補助</t>
  </si>
  <si>
    <t xml:space="preserve">  學生事務與輔導創新工作專業人力薪資</t>
  </si>
  <si>
    <t xml:space="preserve">  僑委會補助海青班學費</t>
  </si>
  <si>
    <t>合計</t>
  </si>
  <si>
    <t>九 十 六 學 年 度</t>
  </si>
  <si>
    <t>校內水電、工安、事務之維護。</t>
  </si>
  <si>
    <t>各推廣教育班之教師鐘點費及工作費。</t>
  </si>
  <si>
    <t>各班之實習材料費及印刷費等。</t>
  </si>
  <si>
    <t>各行政單位業務費，公保健保等費用本期列入人事費。</t>
  </si>
  <si>
    <t>各教學單位業務費，公保健保等費用本期列入人事費。</t>
  </si>
  <si>
    <t>估計500人，每人每學期5,500元，海青班學生8,000元。</t>
  </si>
  <si>
    <t>依使用電腦教室課程估列，每人每學期810元。</t>
  </si>
  <si>
    <t>海青班及(非)學分班核定開班數增加。</t>
  </si>
  <si>
    <t>依銀行存款估列，定存依工程進度解約給付，利息逐年降低。</t>
  </si>
  <si>
    <t>教學單位之設備維護及設備報廢數。</t>
  </si>
  <si>
    <r>
      <t>上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估計決算數</t>
    </r>
  </si>
  <si>
    <t>本年度預算與上年度估計決算比較</t>
  </si>
  <si>
    <t>董事會通過後報教育部動支以前年度結餘款</t>
  </si>
  <si>
    <t>以95年度統計成果為基準，包括產學合作及國科會研究計畫案。</t>
  </si>
  <si>
    <t>餐廳租金及水電清潔管理費等收入。</t>
  </si>
  <si>
    <t>擴展業務等。</t>
  </si>
  <si>
    <t>學校相對提撥1%，依教職員人數比例分攤編列。</t>
  </si>
  <si>
    <t>補 助 及 捐 贈 收 入 明 細 表</t>
  </si>
  <si>
    <t>土地</t>
  </si>
  <si>
    <t>總務處</t>
  </si>
  <si>
    <t>1.建築物耐震補強工程</t>
  </si>
  <si>
    <t>3.學生宿舍</t>
  </si>
  <si>
    <t>總預算預計4億，依工程進度分年編列預算。</t>
  </si>
  <si>
    <t>總預算預計1億，依工程進度分年編列預算。</t>
  </si>
  <si>
    <t>包含兩棟建物補強工程費及設計監造費。</t>
  </si>
  <si>
    <t>1.電腦與通訊模擬實驗室</t>
  </si>
  <si>
    <t>2.電子商務實驗室</t>
  </si>
  <si>
    <t>行管系</t>
  </si>
  <si>
    <t>電通系</t>
  </si>
  <si>
    <t>3.各系儀器設備</t>
  </si>
  <si>
    <t>4.通識及體育教育設備</t>
  </si>
  <si>
    <t>各系</t>
  </si>
  <si>
    <t>通識中心        體育室</t>
  </si>
  <si>
    <t>5.教育部各項專案計畫補助儀器設備</t>
  </si>
  <si>
    <t>6.國科會補助研究案儀器設備</t>
  </si>
  <si>
    <t>各計畫     主持人</t>
  </si>
  <si>
    <t>1.中西文期刊</t>
  </si>
  <si>
    <t>2.中西文圖書</t>
  </si>
  <si>
    <t>3.資料庫等</t>
  </si>
  <si>
    <t>圖書館</t>
  </si>
  <si>
    <t>全校各單位雜項設備</t>
  </si>
  <si>
    <t>各單位</t>
  </si>
  <si>
    <t>一年</t>
  </si>
  <si>
    <t>明細詳增置重要固定資產預計表</t>
  </si>
  <si>
    <t>機械儀器及設備</t>
  </si>
  <si>
    <t>一年</t>
  </si>
  <si>
    <t>一棟</t>
  </si>
  <si>
    <t>各計畫      承辦單位</t>
  </si>
  <si>
    <t>土地合計</t>
  </si>
  <si>
    <t>建築物合計</t>
  </si>
  <si>
    <t>機械儀器及設備合計</t>
  </si>
  <si>
    <t>圖書及博物合計</t>
  </si>
  <si>
    <t>其他設備合計</t>
  </si>
  <si>
    <t>重點發展實驗室</t>
  </si>
  <si>
    <t>一式</t>
  </si>
  <si>
    <t>增聘學生事務與輔導創新工作專業人力。</t>
  </si>
  <si>
    <t>董事會出席費。</t>
  </si>
  <si>
    <t>建教合作支出</t>
  </si>
  <si>
    <t>財務支出</t>
  </si>
  <si>
    <r>
      <t xml:space="preserve">    </t>
    </r>
    <r>
      <rPr>
        <sz val="12"/>
        <rFont val="新細明體"/>
        <family val="1"/>
      </rPr>
      <t>利息費用</t>
    </r>
  </si>
  <si>
    <r>
      <t xml:space="preserve">    </t>
    </r>
    <r>
      <rPr>
        <sz val="12"/>
        <rFont val="新細明體"/>
        <family val="1"/>
      </rPr>
      <t>退休撫卹支出</t>
    </r>
  </si>
  <si>
    <t>學校相對提撥1%，依教職員人數比例分攤編列。</t>
  </si>
  <si>
    <t>獎助學金支出</t>
  </si>
  <si>
    <t>學雜費收入3%</t>
  </si>
  <si>
    <t>其他支出</t>
  </si>
  <si>
    <t>職工福利支出、土地租金及營業稅等。</t>
  </si>
  <si>
    <t>毗鄰校地之零星土地、地目變更費用。</t>
  </si>
  <si>
    <t>2.第二商科大樓及學生活動場所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</si>
</sst>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yyyy/m/d\ h:mm\ AM/PM"/>
    <numFmt numFmtId="178" formatCode="#,##0_);[Red]\(#,##0\)"/>
    <numFmt numFmtId="179" formatCode="#,##0_ "/>
    <numFmt numFmtId="180" formatCode="#,##0.00_ "/>
    <numFmt numFmtId="181" formatCode="#,##0.0_);[Red]\(#,##0.0\)"/>
  </numFmts>
  <fonts count="1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新細明體"/>
      <family val="1"/>
    </font>
    <font>
      <b/>
      <sz val="17"/>
      <name val="新細明體"/>
      <family val="1"/>
    </font>
    <font>
      <b/>
      <sz val="12"/>
      <name val="Times New Roman"/>
      <family val="1"/>
    </font>
    <font>
      <b/>
      <sz val="17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sz val="11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sz val="10"/>
      <name val="細明體"/>
      <family val="3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5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180" fontId="2" fillId="0" borderId="1" xfId="0" applyNumberFormat="1" applyFont="1" applyBorder="1" applyAlignment="1">
      <alignment vertical="center"/>
    </xf>
    <xf numFmtId="180" fontId="2" fillId="0" borderId="3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79" fontId="0" fillId="0" borderId="3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vertical="center"/>
    </xf>
    <xf numFmtId="178" fontId="8" fillId="0" borderId="3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8" fontId="8" fillId="0" borderId="5" xfId="0" applyNumberFormat="1" applyFont="1" applyBorder="1" applyAlignment="1">
      <alignment vertical="center"/>
    </xf>
    <xf numFmtId="178" fontId="8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178" fontId="8" fillId="0" borderId="8" xfId="0" applyNumberFormat="1" applyFont="1" applyBorder="1" applyAlignment="1">
      <alignment vertical="center"/>
    </xf>
    <xf numFmtId="180" fontId="2" fillId="0" borderId="8" xfId="0" applyNumberFormat="1" applyFont="1" applyBorder="1" applyAlignment="1">
      <alignment vertical="center"/>
    </xf>
    <xf numFmtId="178" fontId="0" fillId="0" borderId="3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78" fontId="0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9" fontId="2" fillId="0" borderId="2" xfId="0" applyNumberFormat="1" applyFont="1" applyBorder="1" applyAlignment="1">
      <alignment vertical="center"/>
    </xf>
    <xf numFmtId="179" fontId="2" fillId="0" borderId="4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9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0" fontId="1" fillId="0" borderId="2" xfId="2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80" fontId="2" fillId="0" borderId="4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vertical="center"/>
    </xf>
    <xf numFmtId="180" fontId="2" fillId="0" borderId="2" xfId="0" applyNumberFormat="1" applyFont="1" applyBorder="1" applyAlignment="1">
      <alignment vertical="center"/>
    </xf>
    <xf numFmtId="180" fontId="2" fillId="0" borderId="4" xfId="0" applyNumberFormat="1" applyFont="1" applyBorder="1" applyAlignment="1">
      <alignment vertical="center"/>
    </xf>
    <xf numFmtId="178" fontId="8" fillId="0" borderId="3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78" fontId="8" fillId="0" borderId="21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78" fontId="0" fillId="0" borderId="7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/>
    </xf>
    <xf numFmtId="178" fontId="0" fillId="0" borderId="25" xfId="0" applyNumberFormat="1" applyFont="1" applyBorder="1" applyAlignment="1">
      <alignment horizontal="center" vertical="center"/>
    </xf>
    <xf numFmtId="178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8" fontId="0" fillId="0" borderId="25" xfId="0" applyNumberFormat="1" applyFont="1" applyBorder="1" applyAlignment="1">
      <alignment horizontal="center" vertical="center" wrapText="1"/>
    </xf>
    <xf numFmtId="178" fontId="0" fillId="0" borderId="26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/>
    </xf>
    <xf numFmtId="178" fontId="0" fillId="0" borderId="34" xfId="0" applyNumberFormat="1" applyFont="1" applyBorder="1" applyAlignment="1">
      <alignment horizontal="center" vertical="center"/>
    </xf>
    <xf numFmtId="178" fontId="0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8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 wrapText="1"/>
    </xf>
    <xf numFmtId="178" fontId="2" fillId="0" borderId="25" xfId="0" applyNumberFormat="1" applyFont="1" applyBorder="1" applyAlignment="1">
      <alignment horizontal="center" vertical="center" wrapText="1"/>
    </xf>
    <xf numFmtId="178" fontId="2" fillId="0" borderId="26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="90" zoomScaleNormal="9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H2"/>
    </sheetView>
  </sheetViews>
  <sheetFormatPr defaultColWidth="9.00390625" defaultRowHeight="16.5"/>
  <cols>
    <col min="1" max="1" width="15.625" style="11" customWidth="1"/>
    <col min="2" max="2" width="8.625" style="1" customWidth="1"/>
    <col min="3" max="3" width="21.625" style="1" customWidth="1"/>
    <col min="4" max="6" width="15.625" style="11" customWidth="1"/>
    <col min="7" max="7" width="8.625" style="19" customWidth="1"/>
    <col min="8" max="8" width="27.75390625" style="1" customWidth="1"/>
    <col min="9" max="16384" width="9.00390625" style="1" customWidth="1"/>
  </cols>
  <sheetData>
    <row r="1" spans="1:8" ht="23.25" customHeight="1">
      <c r="A1" s="100" t="s">
        <v>38</v>
      </c>
      <c r="B1" s="100"/>
      <c r="C1" s="100"/>
      <c r="D1" s="100"/>
      <c r="E1" s="100"/>
      <c r="F1" s="100"/>
      <c r="G1" s="100"/>
      <c r="H1" s="100"/>
    </row>
    <row r="2" spans="1:8" ht="23.25" customHeight="1">
      <c r="A2" s="101" t="s">
        <v>39</v>
      </c>
      <c r="B2" s="101"/>
      <c r="C2" s="101"/>
      <c r="D2" s="101"/>
      <c r="E2" s="101"/>
      <c r="F2" s="101"/>
      <c r="G2" s="101"/>
      <c r="H2" s="101"/>
    </row>
    <row r="3" spans="1:8" ht="23.25" customHeight="1">
      <c r="A3" s="102" t="s">
        <v>67</v>
      </c>
      <c r="B3" s="102"/>
      <c r="C3" s="102"/>
      <c r="D3" s="102"/>
      <c r="E3" s="102"/>
      <c r="F3" s="102"/>
      <c r="G3" s="102"/>
      <c r="H3" s="102"/>
    </row>
    <row r="4" spans="3:8" ht="15" customHeight="1" thickBot="1">
      <c r="C4" s="6"/>
      <c r="E4" s="15"/>
      <c r="G4" s="103"/>
      <c r="H4" s="104"/>
    </row>
    <row r="5" spans="1:8" ht="18" customHeight="1">
      <c r="A5" s="105" t="s">
        <v>0</v>
      </c>
      <c r="B5" s="108" t="s">
        <v>5</v>
      </c>
      <c r="C5" s="109"/>
      <c r="D5" s="110" t="s">
        <v>37</v>
      </c>
      <c r="E5" s="122" t="s">
        <v>6</v>
      </c>
      <c r="F5" s="113" t="s">
        <v>7</v>
      </c>
      <c r="G5" s="114"/>
      <c r="H5" s="117" t="s">
        <v>8</v>
      </c>
    </row>
    <row r="6" spans="1:8" ht="16.5" customHeight="1">
      <c r="A6" s="106"/>
      <c r="B6" s="120" t="s">
        <v>1</v>
      </c>
      <c r="C6" s="120" t="s">
        <v>2</v>
      </c>
      <c r="D6" s="111"/>
      <c r="E6" s="123"/>
      <c r="F6" s="115"/>
      <c r="G6" s="116"/>
      <c r="H6" s="118"/>
    </row>
    <row r="7" spans="1:8" ht="18" customHeight="1" thickBot="1">
      <c r="A7" s="107"/>
      <c r="B7" s="121"/>
      <c r="C7" s="121"/>
      <c r="D7" s="112"/>
      <c r="E7" s="124"/>
      <c r="F7" s="31" t="s">
        <v>9</v>
      </c>
      <c r="G7" s="21" t="s">
        <v>10</v>
      </c>
      <c r="H7" s="119"/>
    </row>
    <row r="8" spans="1:8" ht="25.5" customHeight="1">
      <c r="A8" s="26">
        <f>SUM(A9:A12)</f>
        <v>2454510</v>
      </c>
      <c r="B8" s="27">
        <v>5100</v>
      </c>
      <c r="C8" s="28" t="s">
        <v>30</v>
      </c>
      <c r="D8" s="29">
        <f>SUM(D9:D12)</f>
        <v>2900000</v>
      </c>
      <c r="E8" s="29">
        <f>SUM(E9:E12)</f>
        <v>2050641</v>
      </c>
      <c r="F8" s="32">
        <f>SUM(D8-E8)</f>
        <v>849359</v>
      </c>
      <c r="G8" s="30">
        <f>SUM(F8/E8*100)</f>
        <v>41.41919526626065</v>
      </c>
      <c r="H8" s="54"/>
    </row>
    <row r="9" spans="1:8" ht="25.5" customHeight="1">
      <c r="A9" s="12">
        <v>0</v>
      </c>
      <c r="B9" s="4">
        <v>5111</v>
      </c>
      <c r="C9" s="4" t="s">
        <v>31</v>
      </c>
      <c r="D9" s="13">
        <v>0</v>
      </c>
      <c r="E9" s="13">
        <v>0</v>
      </c>
      <c r="F9" s="13"/>
      <c r="G9" s="17"/>
      <c r="H9" s="52"/>
    </row>
    <row r="10" spans="1:8" ht="25.5" customHeight="1">
      <c r="A10" s="12">
        <v>790310</v>
      </c>
      <c r="B10" s="5">
        <v>5112</v>
      </c>
      <c r="C10" s="4" t="s">
        <v>32</v>
      </c>
      <c r="D10" s="13">
        <v>800000</v>
      </c>
      <c r="E10" s="13">
        <v>710641</v>
      </c>
      <c r="F10" s="13">
        <f aca="true" t="shared" si="0" ref="F10:F34">SUM(D10-E10)</f>
        <v>89359</v>
      </c>
      <c r="G10" s="17">
        <f>SUM(F10/E10*100)</f>
        <v>12.574422246957326</v>
      </c>
      <c r="H10" s="53" t="s">
        <v>122</v>
      </c>
    </row>
    <row r="11" spans="1:8" ht="25.5" customHeight="1">
      <c r="A11" s="12">
        <v>4200</v>
      </c>
      <c r="B11" s="5">
        <v>5113</v>
      </c>
      <c r="C11" s="4" t="s">
        <v>33</v>
      </c>
      <c r="D11" s="13">
        <v>20000</v>
      </c>
      <c r="E11" s="13">
        <v>0</v>
      </c>
      <c r="F11" s="13">
        <f t="shared" si="0"/>
        <v>20000</v>
      </c>
      <c r="G11" s="17"/>
      <c r="H11" s="53"/>
    </row>
    <row r="12" spans="1:8" ht="25.5" customHeight="1">
      <c r="A12" s="12">
        <v>1660000</v>
      </c>
      <c r="B12" s="5">
        <v>5115</v>
      </c>
      <c r="C12" s="4" t="s">
        <v>34</v>
      </c>
      <c r="D12" s="13">
        <v>2080000</v>
      </c>
      <c r="E12" s="13">
        <v>1340000</v>
      </c>
      <c r="F12" s="13">
        <f t="shared" si="0"/>
        <v>740000</v>
      </c>
      <c r="G12" s="17">
        <f aca="true" t="shared" si="1" ref="G12:G22">SUM(F12/E12*100)</f>
        <v>55.223880597014926</v>
      </c>
      <c r="H12" s="53" t="s">
        <v>163</v>
      </c>
    </row>
    <row r="13" spans="1:8" ht="25.5" customHeight="1">
      <c r="A13" s="25">
        <f>SUM(A14:A17)</f>
        <v>100441481</v>
      </c>
      <c r="B13" s="2">
        <v>5120</v>
      </c>
      <c r="C13" s="3" t="s">
        <v>35</v>
      </c>
      <c r="D13" s="22">
        <f>SUM(D14:D17)</f>
        <v>98541373</v>
      </c>
      <c r="E13" s="22">
        <f>SUM(E14:E17)</f>
        <v>107776610</v>
      </c>
      <c r="F13" s="13">
        <f t="shared" si="0"/>
        <v>-9235237</v>
      </c>
      <c r="G13" s="17">
        <f t="shared" si="1"/>
        <v>-8.568869442080244</v>
      </c>
      <c r="H13" s="53"/>
    </row>
    <row r="14" spans="1:8" ht="25.5" customHeight="1">
      <c r="A14" s="12">
        <v>56853011</v>
      </c>
      <c r="B14" s="5">
        <v>5121</v>
      </c>
      <c r="C14" s="4" t="s">
        <v>31</v>
      </c>
      <c r="D14" s="13">
        <v>63120386</v>
      </c>
      <c r="E14" s="13">
        <v>55448170</v>
      </c>
      <c r="F14" s="13">
        <f t="shared" si="0"/>
        <v>7672216</v>
      </c>
      <c r="G14" s="17">
        <f t="shared" si="1"/>
        <v>13.836734377347351</v>
      </c>
      <c r="H14" s="74" t="s">
        <v>162</v>
      </c>
    </row>
    <row r="15" spans="1:8" ht="25.5" customHeight="1">
      <c r="A15" s="12">
        <v>22924346</v>
      </c>
      <c r="B15" s="4">
        <v>5122</v>
      </c>
      <c r="C15" s="4" t="s">
        <v>32</v>
      </c>
      <c r="D15" s="13">
        <v>17859595</v>
      </c>
      <c r="E15" s="13">
        <v>21572780</v>
      </c>
      <c r="F15" s="13">
        <f t="shared" si="0"/>
        <v>-3713185</v>
      </c>
      <c r="G15" s="17">
        <f t="shared" si="1"/>
        <v>-17.21236205996631</v>
      </c>
      <c r="H15" s="74" t="s">
        <v>110</v>
      </c>
    </row>
    <row r="16" spans="1:8" ht="25.5" customHeight="1">
      <c r="A16" s="12">
        <v>17298900</v>
      </c>
      <c r="B16" s="5">
        <v>5123</v>
      </c>
      <c r="C16" s="4" t="s">
        <v>33</v>
      </c>
      <c r="D16" s="13">
        <v>15043148</v>
      </c>
      <c r="E16" s="13">
        <v>27612974</v>
      </c>
      <c r="F16" s="13">
        <f t="shared" si="0"/>
        <v>-12569826</v>
      </c>
      <c r="G16" s="17">
        <f t="shared" si="1"/>
        <v>-45.52144944619149</v>
      </c>
      <c r="H16" s="53" t="s">
        <v>107</v>
      </c>
    </row>
    <row r="17" spans="1:8" ht="25.5" customHeight="1">
      <c r="A17" s="12">
        <v>3365224</v>
      </c>
      <c r="B17" s="5">
        <v>5124</v>
      </c>
      <c r="C17" s="4" t="s">
        <v>36</v>
      </c>
      <c r="D17" s="13">
        <v>2518244</v>
      </c>
      <c r="E17" s="13">
        <v>3142686</v>
      </c>
      <c r="F17" s="13">
        <f t="shared" si="0"/>
        <v>-624442</v>
      </c>
      <c r="G17" s="17">
        <f t="shared" si="1"/>
        <v>-19.869691085905497</v>
      </c>
      <c r="H17" s="74" t="s">
        <v>123</v>
      </c>
    </row>
    <row r="18" spans="1:8" ht="25.5" customHeight="1">
      <c r="A18" s="25">
        <f>SUM(A19:A22)</f>
        <v>465893135</v>
      </c>
      <c r="B18" s="2">
        <v>5130</v>
      </c>
      <c r="C18" s="3" t="s">
        <v>4</v>
      </c>
      <c r="D18" s="22">
        <f>SUM(D19:D22)</f>
        <v>481752164</v>
      </c>
      <c r="E18" s="22">
        <f>SUM(E19:E22)</f>
        <v>482509909</v>
      </c>
      <c r="F18" s="13">
        <f t="shared" si="0"/>
        <v>-757745</v>
      </c>
      <c r="G18" s="17">
        <f t="shared" si="1"/>
        <v>-0.15704237070911636</v>
      </c>
      <c r="H18" s="53"/>
    </row>
    <row r="19" spans="1:8" ht="25.5" customHeight="1">
      <c r="A19" s="12">
        <v>353645259</v>
      </c>
      <c r="B19" s="4">
        <v>5131</v>
      </c>
      <c r="C19" s="4" t="s">
        <v>31</v>
      </c>
      <c r="D19" s="13">
        <v>363140758</v>
      </c>
      <c r="E19" s="13">
        <v>351492701</v>
      </c>
      <c r="F19" s="13">
        <f t="shared" si="0"/>
        <v>11648057</v>
      </c>
      <c r="G19" s="17">
        <f t="shared" si="1"/>
        <v>3.313883038498714</v>
      </c>
      <c r="H19" s="53"/>
    </row>
    <row r="20" spans="1:8" ht="25.5" customHeight="1">
      <c r="A20" s="12">
        <v>66708832</v>
      </c>
      <c r="B20" s="4">
        <v>5132</v>
      </c>
      <c r="C20" s="4" t="s">
        <v>32</v>
      </c>
      <c r="D20" s="13">
        <v>48268097</v>
      </c>
      <c r="E20" s="13">
        <v>64239170</v>
      </c>
      <c r="F20" s="13">
        <f t="shared" si="0"/>
        <v>-15971073</v>
      </c>
      <c r="G20" s="17">
        <f t="shared" si="1"/>
        <v>-24.861891895552198</v>
      </c>
      <c r="H20" s="74" t="s">
        <v>111</v>
      </c>
    </row>
    <row r="21" spans="1:8" ht="25.5" customHeight="1">
      <c r="A21" s="12">
        <v>36693315</v>
      </c>
      <c r="B21" s="4">
        <v>5133</v>
      </c>
      <c r="C21" s="4" t="s">
        <v>33</v>
      </c>
      <c r="D21" s="13">
        <v>62009122</v>
      </c>
      <c r="E21" s="13">
        <v>58642299</v>
      </c>
      <c r="F21" s="13">
        <f t="shared" si="0"/>
        <v>3366823</v>
      </c>
      <c r="G21" s="17">
        <f t="shared" si="1"/>
        <v>5.741287530354156</v>
      </c>
      <c r="H21" s="74" t="s">
        <v>116</v>
      </c>
    </row>
    <row r="22" spans="1:8" ht="25.5" customHeight="1">
      <c r="A22" s="12">
        <v>8845729</v>
      </c>
      <c r="B22" s="4">
        <v>5134</v>
      </c>
      <c r="C22" s="4" t="s">
        <v>167</v>
      </c>
      <c r="D22" s="13">
        <v>8334187</v>
      </c>
      <c r="E22" s="13">
        <v>8135739</v>
      </c>
      <c r="F22" s="13">
        <f t="shared" si="0"/>
        <v>198448</v>
      </c>
      <c r="G22" s="17">
        <f t="shared" si="1"/>
        <v>2.439212959019457</v>
      </c>
      <c r="H22" s="74" t="s">
        <v>168</v>
      </c>
    </row>
    <row r="23" spans="1:8" ht="25.5" customHeight="1">
      <c r="A23" s="25">
        <v>20093139</v>
      </c>
      <c r="B23" s="4">
        <v>5140</v>
      </c>
      <c r="C23" s="4" t="s">
        <v>169</v>
      </c>
      <c r="D23" s="22">
        <v>15318084</v>
      </c>
      <c r="E23" s="22">
        <v>19594929</v>
      </c>
      <c r="F23" s="13">
        <f t="shared" si="0"/>
        <v>-4276845</v>
      </c>
      <c r="G23" s="17">
        <f>SUM(F23/E23*100)</f>
        <v>-21.826284749487993</v>
      </c>
      <c r="H23" s="74" t="s">
        <v>170</v>
      </c>
    </row>
    <row r="24" spans="1:8" ht="25.5" customHeight="1">
      <c r="A24" s="25">
        <f>SUM(A25:A27)</f>
        <v>3697023</v>
      </c>
      <c r="B24" s="4">
        <v>5150</v>
      </c>
      <c r="C24" s="4" t="s">
        <v>88</v>
      </c>
      <c r="D24" s="22">
        <f>SUM(D25:D27)</f>
        <v>7983844</v>
      </c>
      <c r="E24" s="22">
        <f>SUM(E25:E27)</f>
        <v>2884558</v>
      </c>
      <c r="F24" s="13">
        <f t="shared" si="0"/>
        <v>5099286</v>
      </c>
      <c r="G24" s="17">
        <f>SUM(F24/E24*100)</f>
        <v>176.7787647188928</v>
      </c>
      <c r="H24" s="74"/>
    </row>
    <row r="25" spans="1:8" ht="25.5" customHeight="1">
      <c r="A25" s="12">
        <v>1880750</v>
      </c>
      <c r="B25" s="4">
        <v>5151</v>
      </c>
      <c r="C25" s="4" t="s">
        <v>31</v>
      </c>
      <c r="D25" s="13">
        <v>3340850</v>
      </c>
      <c r="E25" s="13">
        <v>1587185</v>
      </c>
      <c r="F25" s="13">
        <f t="shared" si="0"/>
        <v>1753665</v>
      </c>
      <c r="G25" s="17">
        <f>SUM(F25/E25*100)</f>
        <v>110.48901041781518</v>
      </c>
      <c r="H25" s="74" t="s">
        <v>108</v>
      </c>
    </row>
    <row r="26" spans="1:8" ht="25.5" customHeight="1">
      <c r="A26" s="12">
        <v>1501773</v>
      </c>
      <c r="B26" s="4">
        <v>5152</v>
      </c>
      <c r="C26" s="4" t="s">
        <v>32</v>
      </c>
      <c r="D26" s="13">
        <v>4642994</v>
      </c>
      <c r="E26" s="13">
        <v>1296173</v>
      </c>
      <c r="F26" s="13">
        <f t="shared" si="0"/>
        <v>3346821</v>
      </c>
      <c r="G26" s="17">
        <f>SUM(F26/E26*100)</f>
        <v>258.2078935450746</v>
      </c>
      <c r="H26" s="74" t="s">
        <v>109</v>
      </c>
    </row>
    <row r="27" spans="1:8" ht="25.5" customHeight="1">
      <c r="A27" s="12">
        <v>314500</v>
      </c>
      <c r="B27" s="4">
        <v>5153</v>
      </c>
      <c r="C27" s="4" t="s">
        <v>33</v>
      </c>
      <c r="D27" s="13">
        <v>0</v>
      </c>
      <c r="E27" s="13">
        <v>1200</v>
      </c>
      <c r="F27" s="13">
        <f t="shared" si="0"/>
        <v>-1200</v>
      </c>
      <c r="G27" s="17"/>
      <c r="H27" s="74"/>
    </row>
    <row r="28" spans="1:8" ht="25.5" customHeight="1">
      <c r="A28" s="25">
        <f>SUM(A29:A31)</f>
        <v>19024058</v>
      </c>
      <c r="B28" s="4">
        <v>5160</v>
      </c>
      <c r="C28" s="4" t="s">
        <v>164</v>
      </c>
      <c r="D28" s="22">
        <f>SUM(D29:D31)</f>
        <v>15919647</v>
      </c>
      <c r="E28" s="22">
        <f>SUM(E29:E31)</f>
        <v>25237811</v>
      </c>
      <c r="F28" s="13">
        <f t="shared" si="0"/>
        <v>-9318164</v>
      </c>
      <c r="G28" s="17">
        <f>SUM(F28/E28*100)</f>
        <v>-36.9214429888551</v>
      </c>
      <c r="H28" s="74"/>
    </row>
    <row r="29" spans="1:8" ht="25.5" customHeight="1">
      <c r="A29" s="12">
        <v>9527460</v>
      </c>
      <c r="B29" s="4">
        <v>5161</v>
      </c>
      <c r="C29" s="4" t="s">
        <v>31</v>
      </c>
      <c r="D29" s="13">
        <v>8805629</v>
      </c>
      <c r="E29" s="13">
        <v>13897998</v>
      </c>
      <c r="F29" s="13">
        <f t="shared" si="0"/>
        <v>-5092369</v>
      </c>
      <c r="G29" s="17">
        <f>SUM(F29/E29*100)</f>
        <v>-36.641025563538</v>
      </c>
      <c r="H29" s="74" t="s">
        <v>89</v>
      </c>
    </row>
    <row r="30" spans="1:8" ht="25.5" customHeight="1">
      <c r="A30" s="12">
        <v>9496598</v>
      </c>
      <c r="B30" s="4">
        <v>5162</v>
      </c>
      <c r="C30" s="4" t="s">
        <v>32</v>
      </c>
      <c r="D30" s="13">
        <v>6894018</v>
      </c>
      <c r="E30" s="13">
        <v>11339813</v>
      </c>
      <c r="F30" s="13">
        <f t="shared" si="0"/>
        <v>-4445795</v>
      </c>
      <c r="G30" s="17">
        <f>SUM(F30/E30*100)</f>
        <v>-39.20518795151208</v>
      </c>
      <c r="H30" s="74" t="s">
        <v>89</v>
      </c>
    </row>
    <row r="31" spans="1:8" ht="25.5" customHeight="1">
      <c r="A31" s="12">
        <v>0</v>
      </c>
      <c r="B31" s="4">
        <v>5163</v>
      </c>
      <c r="C31" s="4" t="s">
        <v>33</v>
      </c>
      <c r="D31" s="13">
        <v>220000</v>
      </c>
      <c r="E31" s="13">
        <v>0</v>
      </c>
      <c r="F31" s="13">
        <f t="shared" si="0"/>
        <v>220000</v>
      </c>
      <c r="G31" s="17">
        <v>0</v>
      </c>
      <c r="H31" s="74"/>
    </row>
    <row r="32" spans="1:8" ht="25.5" customHeight="1">
      <c r="A32" s="25">
        <f>A33</f>
        <v>0</v>
      </c>
      <c r="B32" s="4">
        <v>5180</v>
      </c>
      <c r="C32" s="4" t="s">
        <v>165</v>
      </c>
      <c r="D32" s="22">
        <f>D33</f>
        <v>0</v>
      </c>
      <c r="E32" s="22">
        <f>E33</f>
        <v>0</v>
      </c>
      <c r="F32" s="13">
        <f t="shared" si="0"/>
        <v>0</v>
      </c>
      <c r="G32" s="17"/>
      <c r="H32" s="74"/>
    </row>
    <row r="33" spans="1:8" ht="25.5" customHeight="1">
      <c r="A33" s="12">
        <v>0</v>
      </c>
      <c r="B33" s="4">
        <v>5181</v>
      </c>
      <c r="C33" s="4" t="s">
        <v>166</v>
      </c>
      <c r="D33" s="13">
        <v>0</v>
      </c>
      <c r="E33" s="13">
        <v>0</v>
      </c>
      <c r="F33" s="13">
        <f t="shared" si="0"/>
        <v>0</v>
      </c>
      <c r="G33" s="17"/>
      <c r="H33" s="74"/>
    </row>
    <row r="34" spans="1:8" ht="25.5" customHeight="1">
      <c r="A34" s="25">
        <v>4666074</v>
      </c>
      <c r="B34" s="4">
        <v>5190</v>
      </c>
      <c r="C34" s="4" t="s">
        <v>171</v>
      </c>
      <c r="D34" s="22">
        <v>4000000</v>
      </c>
      <c r="E34" s="22">
        <v>4946425</v>
      </c>
      <c r="F34" s="13">
        <f t="shared" si="0"/>
        <v>-946425</v>
      </c>
      <c r="G34" s="17">
        <f>SUM(F34/E34*100)</f>
        <v>-19.133515619866873</v>
      </c>
      <c r="H34" s="74" t="s">
        <v>172</v>
      </c>
    </row>
    <row r="35" spans="1:8" ht="25.5" customHeight="1" thickBot="1">
      <c r="A35" s="24">
        <v>616269420</v>
      </c>
      <c r="B35" s="33"/>
      <c r="C35" s="9" t="s">
        <v>50</v>
      </c>
      <c r="D35" s="23">
        <v>626415112</v>
      </c>
      <c r="E35" s="23">
        <v>645000883</v>
      </c>
      <c r="F35" s="14">
        <f>SUM(D35-E35)</f>
        <v>-18585771</v>
      </c>
      <c r="G35" s="18">
        <f>SUM(F35/E35*100)</f>
        <v>-2.881510938954792</v>
      </c>
      <c r="H35" s="56"/>
    </row>
  </sheetData>
  <mergeCells count="12">
    <mergeCell ref="H5:H7"/>
    <mergeCell ref="B6:B7"/>
    <mergeCell ref="C6:C7"/>
    <mergeCell ref="E5:E7"/>
    <mergeCell ref="A5:A7"/>
    <mergeCell ref="B5:C5"/>
    <mergeCell ref="D5:D7"/>
    <mergeCell ref="F5:G6"/>
    <mergeCell ref="A1:H1"/>
    <mergeCell ref="A2:H2"/>
    <mergeCell ref="A3:H3"/>
    <mergeCell ref="G4:H4"/>
  </mergeCells>
  <printOptions/>
  <pageMargins left="0.9448818897637796" right="0.5511811023622047" top="0.5905511811023623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B2"/>
    </sheetView>
  </sheetViews>
  <sheetFormatPr defaultColWidth="9.00390625" defaultRowHeight="16.5"/>
  <cols>
    <col min="1" max="1" width="50.625" style="67" customWidth="1"/>
    <col min="2" max="2" width="25.625" style="72" customWidth="1"/>
    <col min="3" max="16384" width="9.00390625" style="67" customWidth="1"/>
  </cols>
  <sheetData>
    <row r="1" spans="1:2" s="65" customFormat="1" ht="24" customHeight="1">
      <c r="A1" s="125" t="s">
        <v>92</v>
      </c>
      <c r="B1" s="125"/>
    </row>
    <row r="2" spans="1:6" s="65" customFormat="1" ht="24" customHeight="1">
      <c r="A2" s="126" t="s">
        <v>124</v>
      </c>
      <c r="B2" s="126"/>
      <c r="C2" s="61"/>
      <c r="D2" s="61"/>
      <c r="E2" s="61"/>
      <c r="F2" s="61"/>
    </row>
    <row r="3" spans="1:2" s="65" customFormat="1" ht="24" customHeight="1">
      <c r="A3" s="126" t="s">
        <v>67</v>
      </c>
      <c r="B3" s="126"/>
    </row>
    <row r="4" spans="1:2" ht="15" customHeight="1" thickBot="1">
      <c r="A4" s="65"/>
      <c r="B4" s="66"/>
    </row>
    <row r="5" spans="1:2" ht="30" customHeight="1" thickBot="1">
      <c r="A5" s="68" t="s">
        <v>94</v>
      </c>
      <c r="B5" s="69" t="s">
        <v>95</v>
      </c>
    </row>
    <row r="6" spans="1:2" ht="24" customHeight="1">
      <c r="A6" s="70" t="s">
        <v>96</v>
      </c>
      <c r="B6" s="64">
        <v>33000000</v>
      </c>
    </row>
    <row r="7" spans="1:2" ht="24" customHeight="1">
      <c r="A7" s="43" t="s">
        <v>97</v>
      </c>
      <c r="B7" s="62">
        <v>10000000</v>
      </c>
    </row>
    <row r="8" spans="1:2" ht="24" customHeight="1">
      <c r="A8" s="43" t="s">
        <v>98</v>
      </c>
      <c r="B8" s="62">
        <v>10000000</v>
      </c>
    </row>
    <row r="9" spans="1:2" ht="24" customHeight="1">
      <c r="A9" s="43" t="s">
        <v>99</v>
      </c>
      <c r="B9" s="62">
        <v>1800000</v>
      </c>
    </row>
    <row r="10" spans="1:2" ht="24" customHeight="1">
      <c r="A10" s="43" t="s">
        <v>100</v>
      </c>
      <c r="B10" s="62">
        <v>1000000</v>
      </c>
    </row>
    <row r="11" spans="1:2" ht="24" customHeight="1">
      <c r="A11" s="43" t="s">
        <v>101</v>
      </c>
      <c r="B11" s="62">
        <v>1000000</v>
      </c>
    </row>
    <row r="12" spans="1:2" ht="24" customHeight="1">
      <c r="A12" s="43" t="s">
        <v>102</v>
      </c>
      <c r="B12" s="62">
        <v>6032070</v>
      </c>
    </row>
    <row r="13" spans="1:2" ht="24" customHeight="1">
      <c r="A13" s="43" t="s">
        <v>103</v>
      </c>
      <c r="B13" s="62">
        <v>3990000</v>
      </c>
    </row>
    <row r="14" spans="1:2" ht="24" customHeight="1">
      <c r="A14" s="43" t="s">
        <v>104</v>
      </c>
      <c r="B14" s="62">
        <v>2139420</v>
      </c>
    </row>
    <row r="15" spans="1:2" ht="24" customHeight="1" thickBot="1">
      <c r="A15" s="71" t="s">
        <v>105</v>
      </c>
      <c r="B15" s="63">
        <f>SUM(B6:B14)</f>
        <v>68961490</v>
      </c>
    </row>
  </sheetData>
  <mergeCells count="3">
    <mergeCell ref="A1:B1"/>
    <mergeCell ref="A2:B2"/>
    <mergeCell ref="A3:B3"/>
  </mergeCells>
  <printOptions horizontalCentered="1"/>
  <pageMargins left="1.141732283464567" right="0.7480314960629921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="90" zoomScaleNormal="90" workbookViewId="0" topLeftCell="A1">
      <selection activeCell="A2" sqref="A2:H2"/>
    </sheetView>
  </sheetViews>
  <sheetFormatPr defaultColWidth="9.00390625" defaultRowHeight="16.5"/>
  <cols>
    <col min="1" max="1" width="15.625" style="11" customWidth="1"/>
    <col min="2" max="2" width="8.625" style="1" customWidth="1"/>
    <col min="3" max="3" width="21.625" style="1" customWidth="1"/>
    <col min="4" max="5" width="15.625" style="11" customWidth="1"/>
    <col min="6" max="6" width="15.625" style="16" customWidth="1"/>
    <col min="7" max="7" width="8.625" style="19" customWidth="1"/>
    <col min="8" max="8" width="27.625" style="1" customWidth="1"/>
    <col min="9" max="16384" width="9.00390625" style="1" customWidth="1"/>
  </cols>
  <sheetData>
    <row r="1" spans="1:8" ht="24" customHeight="1">
      <c r="A1" s="100" t="s">
        <v>27</v>
      </c>
      <c r="B1" s="100"/>
      <c r="C1" s="100"/>
      <c r="D1" s="100"/>
      <c r="E1" s="100"/>
      <c r="F1" s="100"/>
      <c r="G1" s="100"/>
      <c r="H1" s="100"/>
    </row>
    <row r="2" spans="1:8" ht="24" customHeight="1">
      <c r="A2" s="101" t="s">
        <v>66</v>
      </c>
      <c r="B2" s="101"/>
      <c r="C2" s="101"/>
      <c r="D2" s="101"/>
      <c r="E2" s="101"/>
      <c r="F2" s="101"/>
      <c r="G2" s="101"/>
      <c r="H2" s="101"/>
    </row>
    <row r="3" spans="1:8" ht="24" customHeight="1">
      <c r="A3" s="101" t="s">
        <v>106</v>
      </c>
      <c r="B3" s="101"/>
      <c r="C3" s="101"/>
      <c r="D3" s="101"/>
      <c r="E3" s="101"/>
      <c r="F3" s="101"/>
      <c r="G3" s="101"/>
      <c r="H3" s="101"/>
    </row>
    <row r="4" spans="3:8" ht="15" customHeight="1" thickBot="1">
      <c r="C4" s="6"/>
      <c r="D4" s="34"/>
      <c r="G4" s="127"/>
      <c r="H4" s="127"/>
    </row>
    <row r="5" spans="1:8" ht="18" customHeight="1">
      <c r="A5" s="136" t="s">
        <v>40</v>
      </c>
      <c r="B5" s="139" t="s">
        <v>41</v>
      </c>
      <c r="C5" s="140"/>
      <c r="D5" s="110" t="s">
        <v>42</v>
      </c>
      <c r="E5" s="122" t="s">
        <v>43</v>
      </c>
      <c r="F5" s="113" t="s">
        <v>44</v>
      </c>
      <c r="G5" s="133"/>
      <c r="H5" s="128" t="s">
        <v>45</v>
      </c>
    </row>
    <row r="6" spans="1:8" ht="16.5" customHeight="1">
      <c r="A6" s="137"/>
      <c r="B6" s="141" t="s">
        <v>46</v>
      </c>
      <c r="C6" s="141" t="s">
        <v>47</v>
      </c>
      <c r="D6" s="111"/>
      <c r="E6" s="131"/>
      <c r="F6" s="134"/>
      <c r="G6" s="135"/>
      <c r="H6" s="129"/>
    </row>
    <row r="7" spans="1:8" ht="18" customHeight="1" thickBot="1">
      <c r="A7" s="138"/>
      <c r="B7" s="142"/>
      <c r="C7" s="142"/>
      <c r="D7" s="112"/>
      <c r="E7" s="132"/>
      <c r="F7" s="20" t="s">
        <v>48</v>
      </c>
      <c r="G7" s="21" t="s">
        <v>49</v>
      </c>
      <c r="H7" s="130"/>
    </row>
    <row r="8" spans="1:8" ht="25.5" customHeight="1">
      <c r="A8" s="26">
        <f>SUM(A9:A12)</f>
        <v>578952522</v>
      </c>
      <c r="B8" s="27">
        <v>4110</v>
      </c>
      <c r="C8" s="28" t="s">
        <v>51</v>
      </c>
      <c r="D8" s="29">
        <f>SUM(D9:D12)</f>
        <v>512936118</v>
      </c>
      <c r="E8" s="29">
        <f>SUM(E9:E12)</f>
        <v>530312172</v>
      </c>
      <c r="F8" s="32">
        <f>SUM(D8-E8)</f>
        <v>-17376054</v>
      </c>
      <c r="G8" s="30">
        <f>SUM(F8/E8*100)</f>
        <v>-3.2765708421265507</v>
      </c>
      <c r="H8" s="51"/>
    </row>
    <row r="9" spans="1:8" ht="25.5" customHeight="1">
      <c r="A9" s="12">
        <v>468500278</v>
      </c>
      <c r="B9" s="4">
        <v>4111</v>
      </c>
      <c r="C9" s="4" t="s">
        <v>52</v>
      </c>
      <c r="D9" s="13">
        <v>420383168</v>
      </c>
      <c r="E9" s="13">
        <v>430422294</v>
      </c>
      <c r="F9" s="13">
        <f aca="true" t="shared" si="0" ref="F9:F23">SUM(D9-E9)</f>
        <v>-10039126</v>
      </c>
      <c r="G9" s="17">
        <f aca="true" t="shared" si="1" ref="G9:G23">SUM(F9/E9*100)</f>
        <v>-2.3323898738386446</v>
      </c>
      <c r="H9" s="53"/>
    </row>
    <row r="10" spans="1:8" ht="25.5" customHeight="1">
      <c r="A10" s="12">
        <v>99713984</v>
      </c>
      <c r="B10" s="5">
        <v>4112</v>
      </c>
      <c r="C10" s="4" t="s">
        <v>53</v>
      </c>
      <c r="D10" s="13">
        <v>83552950</v>
      </c>
      <c r="E10" s="13">
        <v>89255025</v>
      </c>
      <c r="F10" s="13">
        <f t="shared" si="0"/>
        <v>-5702075</v>
      </c>
      <c r="G10" s="17">
        <f t="shared" si="1"/>
        <v>-6.388519862046984</v>
      </c>
      <c r="H10" s="53"/>
    </row>
    <row r="11" spans="1:8" ht="25.5" customHeight="1">
      <c r="A11" s="12">
        <v>7279252</v>
      </c>
      <c r="B11" s="5">
        <v>4113</v>
      </c>
      <c r="C11" s="4" t="s">
        <v>54</v>
      </c>
      <c r="D11" s="13">
        <v>6000000</v>
      </c>
      <c r="E11" s="13">
        <v>7702600</v>
      </c>
      <c r="F11" s="13">
        <f t="shared" si="0"/>
        <v>-1702600</v>
      </c>
      <c r="G11" s="17">
        <f t="shared" si="1"/>
        <v>-22.104224547555372</v>
      </c>
      <c r="H11" s="73" t="s">
        <v>112</v>
      </c>
    </row>
    <row r="12" spans="1:8" ht="25.5" customHeight="1">
      <c r="A12" s="12">
        <v>3459008</v>
      </c>
      <c r="B12" s="5">
        <v>4115</v>
      </c>
      <c r="C12" s="4" t="s">
        <v>55</v>
      </c>
      <c r="D12" s="13">
        <v>3000000</v>
      </c>
      <c r="E12" s="13">
        <v>2932253</v>
      </c>
      <c r="F12" s="13">
        <f t="shared" si="0"/>
        <v>67747</v>
      </c>
      <c r="G12" s="17">
        <f t="shared" si="1"/>
        <v>2.3104077308472357</v>
      </c>
      <c r="H12" s="73" t="s">
        <v>113</v>
      </c>
    </row>
    <row r="13" spans="1:8" ht="25.5" customHeight="1">
      <c r="A13" s="25">
        <v>3518900</v>
      </c>
      <c r="B13" s="2">
        <v>4120</v>
      </c>
      <c r="C13" s="3" t="s">
        <v>59</v>
      </c>
      <c r="D13" s="22">
        <v>9212800</v>
      </c>
      <c r="E13" s="22">
        <v>2618800</v>
      </c>
      <c r="F13" s="13">
        <f t="shared" si="0"/>
        <v>6594000</v>
      </c>
      <c r="G13" s="17">
        <f t="shared" si="1"/>
        <v>251.79471513670384</v>
      </c>
      <c r="H13" s="74" t="s">
        <v>114</v>
      </c>
    </row>
    <row r="14" spans="1:8" ht="25.5" customHeight="1">
      <c r="A14" s="25">
        <v>20281620</v>
      </c>
      <c r="B14" s="2">
        <v>4130</v>
      </c>
      <c r="C14" s="3" t="s">
        <v>60</v>
      </c>
      <c r="D14" s="22">
        <f>6513680+9571000</f>
        <v>16084680</v>
      </c>
      <c r="E14" s="22">
        <v>25288949</v>
      </c>
      <c r="F14" s="13">
        <f t="shared" si="0"/>
        <v>-9204269</v>
      </c>
      <c r="G14" s="17">
        <f t="shared" si="1"/>
        <v>-36.39640777479522</v>
      </c>
      <c r="H14" s="73" t="s">
        <v>120</v>
      </c>
    </row>
    <row r="15" spans="1:8" ht="25.5" customHeight="1">
      <c r="A15" s="25">
        <f>SUM(A16:A17)</f>
        <v>84755987</v>
      </c>
      <c r="B15" s="2">
        <v>4150</v>
      </c>
      <c r="C15" s="3" t="s">
        <v>56</v>
      </c>
      <c r="D15" s="22">
        <f>SUM(D16:D17)</f>
        <v>68961490</v>
      </c>
      <c r="E15" s="22">
        <f>SUM(E16:E17)</f>
        <v>66157409</v>
      </c>
      <c r="F15" s="13">
        <f>SUM(D15-E15)</f>
        <v>2804081</v>
      </c>
      <c r="G15" s="17">
        <f>SUM(F15/E15*100)</f>
        <v>4.238498820290861</v>
      </c>
      <c r="H15" s="53"/>
    </row>
    <row r="16" spans="1:8" ht="25.5" customHeight="1">
      <c r="A16" s="12">
        <v>84744987</v>
      </c>
      <c r="B16" s="5">
        <v>4151</v>
      </c>
      <c r="C16" s="4" t="s">
        <v>57</v>
      </c>
      <c r="D16" s="13">
        <v>68961490</v>
      </c>
      <c r="E16" s="13">
        <v>66124409</v>
      </c>
      <c r="F16" s="13">
        <f>SUM(D16-E16)</f>
        <v>2837081</v>
      </c>
      <c r="G16" s="17">
        <f>SUM(F16/E16*100)</f>
        <v>4.290520010545576</v>
      </c>
      <c r="H16" s="53"/>
    </row>
    <row r="17" spans="1:8" ht="25.5" customHeight="1">
      <c r="A17" s="12">
        <v>11000</v>
      </c>
      <c r="B17" s="4">
        <v>4152</v>
      </c>
      <c r="C17" s="4" t="s">
        <v>58</v>
      </c>
      <c r="D17" s="13">
        <v>0</v>
      </c>
      <c r="E17" s="13">
        <v>33000</v>
      </c>
      <c r="F17" s="13">
        <f>SUM(D17-E17)</f>
        <v>-33000</v>
      </c>
      <c r="G17" s="17">
        <v>0</v>
      </c>
      <c r="H17" s="53"/>
    </row>
    <row r="18" spans="1:8" ht="25.5" customHeight="1">
      <c r="A18" s="25">
        <f>A19</f>
        <v>14196705</v>
      </c>
      <c r="B18" s="2">
        <v>4170</v>
      </c>
      <c r="C18" s="50" t="s">
        <v>61</v>
      </c>
      <c r="D18" s="22">
        <f>D19</f>
        <v>10870000</v>
      </c>
      <c r="E18" s="22">
        <f>E19</f>
        <v>12540308</v>
      </c>
      <c r="F18" s="13">
        <f t="shared" si="0"/>
        <v>-1670308</v>
      </c>
      <c r="G18" s="17">
        <f t="shared" si="1"/>
        <v>-13.319513364424543</v>
      </c>
      <c r="H18" s="53"/>
    </row>
    <row r="19" spans="1:8" ht="25.5" customHeight="1">
      <c r="A19" s="12">
        <v>14196705</v>
      </c>
      <c r="B19" s="5">
        <v>4171</v>
      </c>
      <c r="C19" s="4" t="s">
        <v>62</v>
      </c>
      <c r="D19" s="13">
        <v>10870000</v>
      </c>
      <c r="E19" s="13">
        <v>12540308</v>
      </c>
      <c r="F19" s="13">
        <f t="shared" si="0"/>
        <v>-1670308</v>
      </c>
      <c r="G19" s="17">
        <f t="shared" si="1"/>
        <v>-13.319513364424543</v>
      </c>
      <c r="H19" s="74" t="s">
        <v>115</v>
      </c>
    </row>
    <row r="20" spans="1:8" ht="25.5" customHeight="1">
      <c r="A20" s="25">
        <f>SUM(A21:A22)</f>
        <v>19134182</v>
      </c>
      <c r="B20" s="2">
        <v>4190</v>
      </c>
      <c r="C20" s="3" t="s">
        <v>63</v>
      </c>
      <c r="D20" s="22">
        <f>SUM(D21:D22)</f>
        <v>13743954</v>
      </c>
      <c r="E20" s="22">
        <f>SUM(E21:E22)</f>
        <v>16242967</v>
      </c>
      <c r="F20" s="13">
        <f t="shared" si="0"/>
        <v>-2499013</v>
      </c>
      <c r="G20" s="17">
        <f t="shared" si="1"/>
        <v>-15.385200253131092</v>
      </c>
      <c r="H20" s="53"/>
    </row>
    <row r="21" spans="1:8" ht="25.5" customHeight="1">
      <c r="A21" s="12">
        <v>8120082</v>
      </c>
      <c r="B21" s="5">
        <v>4191</v>
      </c>
      <c r="C21" s="4" t="s">
        <v>64</v>
      </c>
      <c r="D21" s="13">
        <v>7234954</v>
      </c>
      <c r="E21" s="13">
        <v>7520261</v>
      </c>
      <c r="F21" s="13">
        <f t="shared" si="0"/>
        <v>-285307</v>
      </c>
      <c r="G21" s="17">
        <f t="shared" si="1"/>
        <v>-3.7938443891774503</v>
      </c>
      <c r="H21" s="53"/>
    </row>
    <row r="22" spans="1:8" ht="25.5" customHeight="1">
      <c r="A22" s="12">
        <v>11014100</v>
      </c>
      <c r="B22" s="5">
        <v>4192</v>
      </c>
      <c r="C22" s="4" t="s">
        <v>55</v>
      </c>
      <c r="D22" s="13">
        <v>6509000</v>
      </c>
      <c r="E22" s="13">
        <v>8722706</v>
      </c>
      <c r="F22" s="13">
        <f t="shared" si="0"/>
        <v>-2213706</v>
      </c>
      <c r="G22" s="17">
        <f t="shared" si="1"/>
        <v>-25.378661163175742</v>
      </c>
      <c r="H22" s="53" t="s">
        <v>121</v>
      </c>
    </row>
    <row r="23" spans="1:8" ht="25.5" customHeight="1" thickBot="1">
      <c r="A23" s="24">
        <f>SUM(A8+A15+A13+A14+A18+A20)</f>
        <v>720839916</v>
      </c>
      <c r="B23" s="35"/>
      <c r="C23" s="9" t="s">
        <v>65</v>
      </c>
      <c r="D23" s="23">
        <f>SUM(D8+D15+D13+D14+D18+D20)</f>
        <v>631809042</v>
      </c>
      <c r="E23" s="23">
        <f>SUM(E8+E15+E13+E14+E18+E20)</f>
        <v>653160605</v>
      </c>
      <c r="F23" s="14">
        <f t="shared" si="0"/>
        <v>-21351563</v>
      </c>
      <c r="G23" s="18">
        <f t="shared" si="1"/>
        <v>-3.268960625694809</v>
      </c>
      <c r="H23" s="55"/>
    </row>
  </sheetData>
  <mergeCells count="12">
    <mergeCell ref="A5:A7"/>
    <mergeCell ref="B5:C5"/>
    <mergeCell ref="B6:B7"/>
    <mergeCell ref="C6:C7"/>
    <mergeCell ref="H5:H7"/>
    <mergeCell ref="E5:E7"/>
    <mergeCell ref="F5:G6"/>
    <mergeCell ref="D5:D7"/>
    <mergeCell ref="A1:H1"/>
    <mergeCell ref="A2:H2"/>
    <mergeCell ref="A3:H3"/>
    <mergeCell ref="G4:H4"/>
  </mergeCells>
  <printOptions horizontalCentered="1" verticalCentered="1"/>
  <pageMargins left="0.9448818897637796" right="0.35433070866141736" top="0.3937007874015748" bottom="0.3937007874015748" header="0.5118110236220472" footer="0.5118110236220472"/>
  <pageSetup horizontalDpi="600" verticalDpi="600" orientation="landscape" paperSize="9" r:id="rId1"/>
  <headerFooter alignWithMargins="0">
    <oddHeader>&amp;C&amp;"Times New Roman,標準"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U36"/>
  <sheetViews>
    <sheetView tabSelected="1" zoomScale="90" zoomScaleNormal="90" workbookViewId="0" topLeftCell="A1">
      <selection activeCell="A2" sqref="A2:F2"/>
    </sheetView>
  </sheetViews>
  <sheetFormatPr defaultColWidth="9.00390625" defaultRowHeight="16.5"/>
  <cols>
    <col min="1" max="1" width="35.625" style="1" customWidth="1"/>
    <col min="2" max="2" width="10.625" style="1" customWidth="1"/>
    <col min="3" max="3" width="8.625" style="1" customWidth="1"/>
    <col min="4" max="4" width="15.625" style="11" customWidth="1"/>
    <col min="5" max="5" width="16.625" style="11" customWidth="1"/>
    <col min="6" max="6" width="35.625" style="1" customWidth="1"/>
    <col min="7" max="16384" width="9.00390625" style="1" customWidth="1"/>
  </cols>
  <sheetData>
    <row r="1" spans="1:6" ht="24" customHeight="1">
      <c r="A1" s="125" t="s">
        <v>91</v>
      </c>
      <c r="B1" s="125"/>
      <c r="C1" s="125"/>
      <c r="D1" s="125"/>
      <c r="E1" s="125"/>
      <c r="F1" s="125"/>
    </row>
    <row r="2" spans="1:6" ht="24" customHeight="1">
      <c r="A2" s="126" t="s">
        <v>81</v>
      </c>
      <c r="B2" s="126"/>
      <c r="C2" s="126"/>
      <c r="D2" s="126"/>
      <c r="E2" s="126"/>
      <c r="F2" s="126"/>
    </row>
    <row r="3" spans="1:6" ht="24" customHeight="1">
      <c r="A3" s="143" t="s">
        <v>68</v>
      </c>
      <c r="B3" s="143"/>
      <c r="C3" s="143"/>
      <c r="D3" s="143"/>
      <c r="E3" s="143"/>
      <c r="F3" s="143"/>
    </row>
    <row r="4" spans="6:73" ht="15" customHeight="1" thickBot="1">
      <c r="F4" s="38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</row>
    <row r="5" spans="1:73" s="4" customFormat="1" ht="30" customHeight="1" thickBot="1">
      <c r="A5" s="46" t="s">
        <v>82</v>
      </c>
      <c r="B5" s="47" t="s">
        <v>83</v>
      </c>
      <c r="C5" s="47" t="s">
        <v>84</v>
      </c>
      <c r="D5" s="48" t="s">
        <v>85</v>
      </c>
      <c r="E5" s="48" t="s">
        <v>86</v>
      </c>
      <c r="F5" s="49" t="s">
        <v>87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4" customFormat="1" ht="21" customHeight="1" thickBot="1">
      <c r="A6" s="81" t="s">
        <v>125</v>
      </c>
      <c r="B6" s="82" t="s">
        <v>126</v>
      </c>
      <c r="C6" s="57"/>
      <c r="D6" s="32">
        <v>2000000</v>
      </c>
      <c r="E6" s="32">
        <v>2000000</v>
      </c>
      <c r="F6" s="86" t="s">
        <v>173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4" customFormat="1" ht="24" customHeight="1" thickBot="1" thickTop="1">
      <c r="A7" s="99" t="s">
        <v>155</v>
      </c>
      <c r="B7" s="92"/>
      <c r="C7" s="92"/>
      <c r="D7" s="94">
        <f>SUM(D6)</f>
        <v>2000000</v>
      </c>
      <c r="E7" s="94">
        <f>SUM(E6)</f>
        <v>2000000</v>
      </c>
      <c r="F7" s="9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4" customFormat="1" ht="21" customHeight="1">
      <c r="A8" s="43" t="s">
        <v>127</v>
      </c>
      <c r="B8" s="83" t="s">
        <v>126</v>
      </c>
      <c r="C8" s="83" t="s">
        <v>161</v>
      </c>
      <c r="D8" s="13">
        <v>8000000</v>
      </c>
      <c r="E8" s="13">
        <v>8000000</v>
      </c>
      <c r="F8" s="85" t="s">
        <v>131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4" customFormat="1" ht="21" customHeight="1">
      <c r="A9" s="43" t="s">
        <v>174</v>
      </c>
      <c r="B9" s="83" t="s">
        <v>126</v>
      </c>
      <c r="C9" s="83" t="s">
        <v>153</v>
      </c>
      <c r="D9" s="13">
        <v>80000000</v>
      </c>
      <c r="E9" s="13">
        <v>80000000</v>
      </c>
      <c r="F9" s="84" t="s">
        <v>129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4" customFormat="1" ht="21" customHeight="1" thickBot="1">
      <c r="A10" s="43" t="s">
        <v>128</v>
      </c>
      <c r="B10" s="83" t="s">
        <v>126</v>
      </c>
      <c r="C10" s="83" t="s">
        <v>153</v>
      </c>
      <c r="D10" s="13">
        <v>20000000</v>
      </c>
      <c r="E10" s="13">
        <v>20000000</v>
      </c>
      <c r="F10" s="84" t="s">
        <v>130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73" s="4" customFormat="1" ht="24" customHeight="1" thickBot="1" thickTop="1">
      <c r="A11" s="99" t="s">
        <v>156</v>
      </c>
      <c r="B11" s="92"/>
      <c r="C11" s="92"/>
      <c r="D11" s="94">
        <f>SUM(D8:D10)</f>
        <v>108000000</v>
      </c>
      <c r="E11" s="94">
        <f>SUM(E8:E10)</f>
        <v>108000000</v>
      </c>
      <c r="F11" s="9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</row>
    <row r="12" spans="1:73" s="4" customFormat="1" ht="21" customHeight="1">
      <c r="A12" s="43" t="s">
        <v>132</v>
      </c>
      <c r="B12" s="59" t="s">
        <v>135</v>
      </c>
      <c r="C12" s="83" t="s">
        <v>152</v>
      </c>
      <c r="D12" s="13">
        <v>4396600</v>
      </c>
      <c r="E12" s="13">
        <v>4396600</v>
      </c>
      <c r="F12" s="95" t="s">
        <v>160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</row>
    <row r="13" spans="1:73" s="4" customFormat="1" ht="21" customHeight="1">
      <c r="A13" s="43" t="s">
        <v>133</v>
      </c>
      <c r="B13" s="59" t="s">
        <v>134</v>
      </c>
      <c r="C13" s="83" t="s">
        <v>149</v>
      </c>
      <c r="D13" s="13">
        <v>4585979</v>
      </c>
      <c r="E13" s="13">
        <v>4585979</v>
      </c>
      <c r="F13" s="95" t="s">
        <v>160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4" customFormat="1" ht="21" customHeight="1">
      <c r="A14" s="43" t="s">
        <v>136</v>
      </c>
      <c r="B14" s="59" t="s">
        <v>138</v>
      </c>
      <c r="C14" s="83" t="s">
        <v>152</v>
      </c>
      <c r="D14" s="13">
        <v>17977421</v>
      </c>
      <c r="E14" s="13">
        <v>17977421</v>
      </c>
      <c r="F14" s="9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4" customFormat="1" ht="30" customHeight="1">
      <c r="A15" s="43" t="s">
        <v>137</v>
      </c>
      <c r="B15" s="87" t="s">
        <v>139</v>
      </c>
      <c r="C15" s="83" t="s">
        <v>152</v>
      </c>
      <c r="D15" s="13">
        <v>1040000</v>
      </c>
      <c r="E15" s="13">
        <v>1040000</v>
      </c>
      <c r="F15" s="9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4" customFormat="1" ht="30" customHeight="1">
      <c r="A16" s="43" t="s">
        <v>140</v>
      </c>
      <c r="B16" s="88" t="s">
        <v>154</v>
      </c>
      <c r="C16" s="83" t="s">
        <v>152</v>
      </c>
      <c r="D16" s="13">
        <v>20000000</v>
      </c>
      <c r="E16" s="13">
        <v>20000000</v>
      </c>
      <c r="F16" s="9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4" customFormat="1" ht="30" customHeight="1" thickBot="1">
      <c r="A17" s="43" t="s">
        <v>141</v>
      </c>
      <c r="B17" s="88" t="s">
        <v>142</v>
      </c>
      <c r="C17" s="83" t="s">
        <v>152</v>
      </c>
      <c r="D17" s="13">
        <v>2000000</v>
      </c>
      <c r="E17" s="13">
        <v>2000000</v>
      </c>
      <c r="F17" s="9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4" customFormat="1" ht="24" customHeight="1" thickBot="1" thickTop="1">
      <c r="A18" s="99" t="s">
        <v>157</v>
      </c>
      <c r="B18" s="92"/>
      <c r="C18" s="97"/>
      <c r="D18" s="94">
        <f>SUM(D12:D17)</f>
        <v>50000000</v>
      </c>
      <c r="E18" s="94">
        <f>SUM(E12:E17)</f>
        <v>50000000</v>
      </c>
      <c r="F18" s="93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4" customFormat="1" ht="21" customHeight="1">
      <c r="A19" s="43" t="s">
        <v>143</v>
      </c>
      <c r="B19" s="60" t="s">
        <v>146</v>
      </c>
      <c r="C19" s="83" t="s">
        <v>152</v>
      </c>
      <c r="D19" s="13">
        <v>3000000</v>
      </c>
      <c r="E19" s="13">
        <v>3000000</v>
      </c>
      <c r="F19" s="7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4" customFormat="1" ht="21" customHeight="1">
      <c r="A20" s="43" t="s">
        <v>144</v>
      </c>
      <c r="B20" s="60" t="s">
        <v>146</v>
      </c>
      <c r="C20" s="83" t="s">
        <v>152</v>
      </c>
      <c r="D20" s="13">
        <v>1000000</v>
      </c>
      <c r="E20" s="13">
        <v>1000000</v>
      </c>
      <c r="F20" s="7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73" s="4" customFormat="1" ht="21" customHeight="1" thickBot="1">
      <c r="A21" s="43" t="s">
        <v>145</v>
      </c>
      <c r="B21" s="60" t="s">
        <v>146</v>
      </c>
      <c r="C21" s="83" t="s">
        <v>152</v>
      </c>
      <c r="D21" s="13">
        <v>1000000</v>
      </c>
      <c r="E21" s="13">
        <v>1000000</v>
      </c>
      <c r="F21" s="7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</row>
    <row r="22" spans="1:73" s="4" customFormat="1" ht="24" customHeight="1" thickBot="1" thickTop="1">
      <c r="A22" s="99" t="s">
        <v>158</v>
      </c>
      <c r="B22" s="92"/>
      <c r="C22" s="97"/>
      <c r="D22" s="94">
        <f>SUM(D19:D21)</f>
        <v>5000000</v>
      </c>
      <c r="E22" s="94">
        <f>SUM(E19:E21)</f>
        <v>5000000</v>
      </c>
      <c r="F22" s="93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4" customFormat="1" ht="21" customHeight="1" thickBot="1">
      <c r="A23" s="89" t="s">
        <v>147</v>
      </c>
      <c r="B23" s="90" t="s">
        <v>148</v>
      </c>
      <c r="C23" s="98" t="s">
        <v>152</v>
      </c>
      <c r="D23" s="91">
        <v>10000000</v>
      </c>
      <c r="E23" s="91">
        <v>10000000</v>
      </c>
      <c r="F23" s="37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4" customFormat="1" ht="24" customHeight="1" thickBot="1" thickTop="1">
      <c r="A24" s="99" t="s">
        <v>159</v>
      </c>
      <c r="B24" s="92"/>
      <c r="C24" s="92"/>
      <c r="D24" s="94">
        <f>SUM(D23)</f>
        <v>10000000</v>
      </c>
      <c r="E24" s="94">
        <f>SUM(E23)</f>
        <v>10000000</v>
      </c>
      <c r="F24" s="93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7:73" ht="15.75"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7:73" ht="15.75"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7:73" ht="15.75"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7:73" ht="15.75"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7:73" ht="15.75"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7:73" ht="15.75"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</row>
    <row r="31" spans="7:73" ht="15.75"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7:73" ht="15.75"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7:73" ht="15.75"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7:73" ht="15.75"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7:73" ht="15.75"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7:73" ht="15.75"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</row>
  </sheetData>
  <mergeCells count="3">
    <mergeCell ref="A1:F1"/>
    <mergeCell ref="A2:F2"/>
    <mergeCell ref="A3:F3"/>
  </mergeCells>
  <printOptions/>
  <pageMargins left="1.141732283464567" right="0.5511811023622047" top="0.3937007874015748" bottom="0.3937007874015748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29"/>
  <sheetViews>
    <sheetView workbookViewId="0" topLeftCell="A1">
      <selection activeCell="A2" sqref="A2:F2"/>
    </sheetView>
  </sheetViews>
  <sheetFormatPr defaultColWidth="9.00390625" defaultRowHeight="16.5"/>
  <cols>
    <col min="1" max="1" width="22.625" style="1" customWidth="1"/>
    <col min="2" max="5" width="18.625" style="11" customWidth="1"/>
    <col min="6" max="6" width="20.625" style="1" customWidth="1"/>
    <col min="7" max="16384" width="9.00390625" style="1" customWidth="1"/>
  </cols>
  <sheetData>
    <row r="1" spans="1:6" ht="24" customHeight="1">
      <c r="A1" s="125" t="s">
        <v>28</v>
      </c>
      <c r="B1" s="125"/>
      <c r="C1" s="125"/>
      <c r="D1" s="125"/>
      <c r="E1" s="125"/>
      <c r="F1" s="125"/>
    </row>
    <row r="2" spans="1:6" ht="24" customHeight="1">
      <c r="A2" s="126" t="s">
        <v>69</v>
      </c>
      <c r="B2" s="126"/>
      <c r="C2" s="126"/>
      <c r="D2" s="126"/>
      <c r="E2" s="126"/>
      <c r="F2" s="126"/>
    </row>
    <row r="3" spans="1:6" ht="24" customHeight="1">
      <c r="A3" s="143" t="s">
        <v>90</v>
      </c>
      <c r="B3" s="143"/>
      <c r="C3" s="143"/>
      <c r="D3" s="143"/>
      <c r="E3" s="143"/>
      <c r="F3" s="143"/>
    </row>
    <row r="4" spans="3:6" ht="15" customHeight="1" thickBot="1">
      <c r="C4" s="148"/>
      <c r="D4" s="148"/>
      <c r="F4" s="38"/>
    </row>
    <row r="5" spans="1:6" s="36" customFormat="1" ht="42" customHeight="1" thickBot="1">
      <c r="A5" s="39" t="s">
        <v>70</v>
      </c>
      <c r="B5" s="40" t="s">
        <v>71</v>
      </c>
      <c r="C5" s="40" t="s">
        <v>72</v>
      </c>
      <c r="D5" s="40" t="s">
        <v>73</v>
      </c>
      <c r="E5" s="40" t="s">
        <v>80</v>
      </c>
      <c r="F5" s="41" t="s">
        <v>8</v>
      </c>
    </row>
    <row r="6" spans="1:6" s="36" customFormat="1" ht="30" customHeight="1">
      <c r="A6" s="42" t="s">
        <v>74</v>
      </c>
      <c r="B6" s="32">
        <v>74499007</v>
      </c>
      <c r="C6" s="32">
        <v>2000000</v>
      </c>
      <c r="D6" s="32"/>
      <c r="E6" s="32">
        <f aca="true" t="shared" si="0" ref="E6:E11">B6+C6-D6</f>
        <v>76499007</v>
      </c>
      <c r="F6" s="147" t="s">
        <v>119</v>
      </c>
    </row>
    <row r="7" spans="1:6" s="36" customFormat="1" ht="30" customHeight="1">
      <c r="A7" s="43" t="s">
        <v>75</v>
      </c>
      <c r="B7" s="13">
        <v>1230253342</v>
      </c>
      <c r="C7" s="13">
        <v>108000000</v>
      </c>
      <c r="D7" s="13"/>
      <c r="E7" s="13">
        <f t="shared" si="0"/>
        <v>1338253342</v>
      </c>
      <c r="F7" s="146"/>
    </row>
    <row r="8" spans="1:6" s="36" customFormat="1" ht="30" customHeight="1">
      <c r="A8" s="43" t="s">
        <v>76</v>
      </c>
      <c r="B8" s="13">
        <v>66919608</v>
      </c>
      <c r="C8" s="13">
        <v>0</v>
      </c>
      <c r="D8" s="13"/>
      <c r="E8" s="13">
        <f t="shared" si="0"/>
        <v>66919608</v>
      </c>
      <c r="F8" s="7"/>
    </row>
    <row r="9" spans="1:6" s="36" customFormat="1" ht="30" customHeight="1">
      <c r="A9" s="43" t="s">
        <v>151</v>
      </c>
      <c r="B9" s="13">
        <v>612971166</v>
      </c>
      <c r="C9" s="13">
        <v>50000000</v>
      </c>
      <c r="D9" s="58">
        <v>55061322</v>
      </c>
      <c r="E9" s="13">
        <f t="shared" si="0"/>
        <v>607909844</v>
      </c>
      <c r="F9" s="144" t="s">
        <v>150</v>
      </c>
    </row>
    <row r="10" spans="1:6" s="36" customFormat="1" ht="30" customHeight="1">
      <c r="A10" s="43" t="s">
        <v>77</v>
      </c>
      <c r="B10" s="13">
        <v>76903260</v>
      </c>
      <c r="C10" s="13">
        <v>5000000</v>
      </c>
      <c r="D10" s="13"/>
      <c r="E10" s="13">
        <f t="shared" si="0"/>
        <v>81903260</v>
      </c>
      <c r="F10" s="145"/>
    </row>
    <row r="11" spans="1:6" s="36" customFormat="1" ht="30" customHeight="1">
      <c r="A11" s="43" t="s">
        <v>78</v>
      </c>
      <c r="B11" s="13">
        <v>150582172</v>
      </c>
      <c r="C11" s="13">
        <v>10000000</v>
      </c>
      <c r="D11" s="13">
        <v>4544748</v>
      </c>
      <c r="E11" s="13">
        <f t="shared" si="0"/>
        <v>156037424</v>
      </c>
      <c r="F11" s="146"/>
    </row>
    <row r="12" spans="1:6" s="36" customFormat="1" ht="30" customHeight="1">
      <c r="A12" s="44"/>
      <c r="B12" s="13"/>
      <c r="C12" s="13"/>
      <c r="D12" s="13"/>
      <c r="E12" s="13"/>
      <c r="F12" s="7"/>
    </row>
    <row r="13" spans="1:6" s="36" customFormat="1" ht="30" customHeight="1">
      <c r="A13" s="44"/>
      <c r="B13" s="13"/>
      <c r="C13" s="13"/>
      <c r="D13" s="13"/>
      <c r="E13" s="13"/>
      <c r="F13" s="7"/>
    </row>
    <row r="14" spans="1:6" s="36" customFormat="1" ht="30" customHeight="1">
      <c r="A14" s="44"/>
      <c r="B14" s="13"/>
      <c r="C14" s="13"/>
      <c r="D14" s="13"/>
      <c r="E14" s="13"/>
      <c r="F14" s="7"/>
    </row>
    <row r="15" spans="1:6" s="36" customFormat="1" ht="30" customHeight="1">
      <c r="A15" s="44"/>
      <c r="B15" s="13"/>
      <c r="C15" s="13"/>
      <c r="D15" s="13"/>
      <c r="E15" s="13"/>
      <c r="F15" s="7"/>
    </row>
    <row r="16" spans="1:6" s="36" customFormat="1" ht="30" customHeight="1" thickBot="1">
      <c r="A16" s="45" t="s">
        <v>79</v>
      </c>
      <c r="B16" s="23">
        <f>SUM(B6:B12)</f>
        <v>2212128555</v>
      </c>
      <c r="C16" s="23">
        <f>SUM(C6:C15)</f>
        <v>175000000</v>
      </c>
      <c r="D16" s="23">
        <f>SUM(D6:D15)</f>
        <v>59606070</v>
      </c>
      <c r="E16" s="23">
        <f>SUM(E6:E12)</f>
        <v>2327522485</v>
      </c>
      <c r="F16" s="10"/>
    </row>
    <row r="17" spans="1:6" s="36" customFormat="1" ht="15.75">
      <c r="A17" s="1"/>
      <c r="B17" s="11"/>
      <c r="C17" s="11"/>
      <c r="D17" s="11"/>
      <c r="E17" s="11"/>
      <c r="F17" s="1"/>
    </row>
    <row r="18" spans="1:5" s="36" customFormat="1" ht="15.75">
      <c r="A18" s="1"/>
      <c r="B18" s="11"/>
      <c r="C18" s="11"/>
      <c r="D18" s="11"/>
      <c r="E18" s="11"/>
    </row>
    <row r="19" spans="6:75" ht="15.75"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</row>
    <row r="20" spans="6:75" ht="15.75"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</row>
    <row r="21" spans="6:75" ht="15.75"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</row>
    <row r="22" spans="6:75" ht="15.75"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</row>
    <row r="23" spans="6:75" ht="15.75"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</row>
    <row r="24" spans="6:75" ht="15.75"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</row>
    <row r="25" spans="6:75" ht="15.75"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</row>
    <row r="26" spans="6:75" ht="15.75"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6:75" ht="15.75"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</row>
    <row r="28" spans="6:75" ht="15.75"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6:75" ht="15.75"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</row>
  </sheetData>
  <mergeCells count="6">
    <mergeCell ref="F9:F11"/>
    <mergeCell ref="F6:F7"/>
    <mergeCell ref="A1:F1"/>
    <mergeCell ref="A2:F2"/>
    <mergeCell ref="A3:F3"/>
    <mergeCell ref="C4:D4"/>
  </mergeCells>
  <printOptions horizontalCentered="1"/>
  <pageMargins left="1.141732283464567" right="0.7480314960629921" top="0.7874015748031497" bottom="0.787401574803149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workbookViewId="0" topLeftCell="A1">
      <selection activeCell="A2" sqref="A2:G2"/>
    </sheetView>
  </sheetViews>
  <sheetFormatPr defaultColWidth="9.00390625" defaultRowHeight="16.5"/>
  <cols>
    <col min="1" max="1" width="18.625" style="11" customWidth="1"/>
    <col min="2" max="2" width="10.625" style="1" customWidth="1"/>
    <col min="3" max="3" width="27.75390625" style="1" customWidth="1"/>
    <col min="4" max="5" width="19.625" style="11" customWidth="1"/>
    <col min="6" max="6" width="18.625" style="16" customWidth="1"/>
    <col min="7" max="7" width="12.625" style="19" customWidth="1"/>
    <col min="8" max="16384" width="9.00390625" style="1" customWidth="1"/>
  </cols>
  <sheetData>
    <row r="1" spans="1:7" ht="24" customHeight="1">
      <c r="A1" s="125" t="s">
        <v>28</v>
      </c>
      <c r="B1" s="125"/>
      <c r="C1" s="125"/>
      <c r="D1" s="125"/>
      <c r="E1" s="125"/>
      <c r="F1" s="125"/>
      <c r="G1" s="125"/>
    </row>
    <row r="2" spans="1:7" ht="24" customHeight="1">
      <c r="A2" s="126" t="s">
        <v>29</v>
      </c>
      <c r="B2" s="126"/>
      <c r="C2" s="126"/>
      <c r="D2" s="126"/>
      <c r="E2" s="126"/>
      <c r="F2" s="126"/>
      <c r="G2" s="126"/>
    </row>
    <row r="3" spans="1:7" ht="24" customHeight="1">
      <c r="A3" s="143" t="s">
        <v>68</v>
      </c>
      <c r="B3" s="143"/>
      <c r="C3" s="143"/>
      <c r="D3" s="143"/>
      <c r="E3" s="143"/>
      <c r="F3" s="143"/>
      <c r="G3" s="143"/>
    </row>
    <row r="4" spans="3:7" ht="15" customHeight="1" thickBot="1">
      <c r="C4" s="6"/>
      <c r="D4" s="15"/>
      <c r="E4" s="15"/>
      <c r="G4" s="80"/>
    </row>
    <row r="5" spans="1:7" ht="17.25" customHeight="1">
      <c r="A5" s="105" t="s">
        <v>0</v>
      </c>
      <c r="B5" s="108" t="s">
        <v>5</v>
      </c>
      <c r="C5" s="109"/>
      <c r="D5" s="110" t="s">
        <v>3</v>
      </c>
      <c r="E5" s="155" t="s">
        <v>117</v>
      </c>
      <c r="F5" s="149" t="s">
        <v>118</v>
      </c>
      <c r="G5" s="150"/>
    </row>
    <row r="6" spans="1:7" ht="16.5" customHeight="1">
      <c r="A6" s="106"/>
      <c r="B6" s="120" t="s">
        <v>1</v>
      </c>
      <c r="C6" s="120" t="s">
        <v>2</v>
      </c>
      <c r="D6" s="153"/>
      <c r="E6" s="156"/>
      <c r="F6" s="151"/>
      <c r="G6" s="152"/>
    </row>
    <row r="7" spans="1:7" ht="17.25" customHeight="1" thickBot="1">
      <c r="A7" s="107"/>
      <c r="B7" s="121"/>
      <c r="C7" s="121"/>
      <c r="D7" s="154"/>
      <c r="E7" s="157"/>
      <c r="F7" s="20" t="s">
        <v>9</v>
      </c>
      <c r="G7" s="75" t="s">
        <v>10</v>
      </c>
    </row>
    <row r="8" spans="1:7" ht="24" customHeight="1">
      <c r="A8" s="26">
        <f>SUM(A9:A14)</f>
        <v>720839916</v>
      </c>
      <c r="B8" s="27">
        <v>4100</v>
      </c>
      <c r="C8" s="28" t="s">
        <v>11</v>
      </c>
      <c r="D8" s="29">
        <f>SUM(D9:D14)</f>
        <v>631809042</v>
      </c>
      <c r="E8" s="29">
        <f>SUM(E9:E14)</f>
        <v>653160605</v>
      </c>
      <c r="F8" s="32">
        <f>SUM(D8-E8)</f>
        <v>-21351563</v>
      </c>
      <c r="G8" s="76">
        <f>SUM(F8/E8*100)</f>
        <v>-3.268960625694809</v>
      </c>
    </row>
    <row r="9" spans="1:7" ht="22.5" customHeight="1">
      <c r="A9" s="12">
        <v>578952522</v>
      </c>
      <c r="B9" s="4">
        <v>4110</v>
      </c>
      <c r="C9" s="4" t="s">
        <v>12</v>
      </c>
      <c r="D9" s="13">
        <v>512936118</v>
      </c>
      <c r="E9" s="13">
        <v>530312172</v>
      </c>
      <c r="F9" s="13">
        <f aca="true" t="shared" si="0" ref="F9:F24">SUM(D9-E9)</f>
        <v>-17376054</v>
      </c>
      <c r="G9" s="77">
        <f>SUM(F9/E9*100)</f>
        <v>-3.2765708421265507</v>
      </c>
    </row>
    <row r="10" spans="1:7" ht="22.5" customHeight="1">
      <c r="A10" s="12">
        <v>3518900</v>
      </c>
      <c r="B10" s="5">
        <v>4120</v>
      </c>
      <c r="C10" s="4" t="s">
        <v>13</v>
      </c>
      <c r="D10" s="13">
        <v>9212800</v>
      </c>
      <c r="E10" s="13">
        <v>2618800</v>
      </c>
      <c r="F10" s="13">
        <f t="shared" si="0"/>
        <v>6594000</v>
      </c>
      <c r="G10" s="77">
        <f>SUM(F10/E10*100)</f>
        <v>251.79471513670384</v>
      </c>
    </row>
    <row r="11" spans="1:7" ht="22.5" customHeight="1">
      <c r="A11" s="12">
        <v>20281620</v>
      </c>
      <c r="B11" s="5">
        <v>4130</v>
      </c>
      <c r="C11" s="4" t="s">
        <v>14</v>
      </c>
      <c r="D11" s="13">
        <v>16084680</v>
      </c>
      <c r="E11" s="13">
        <v>25288949</v>
      </c>
      <c r="F11" s="13">
        <f t="shared" si="0"/>
        <v>-9204269</v>
      </c>
      <c r="G11" s="77">
        <f>SUM(F11/E11*100)</f>
        <v>-36.39640777479522</v>
      </c>
    </row>
    <row r="12" spans="1:7" ht="22.5" customHeight="1">
      <c r="A12" s="12">
        <v>84755987</v>
      </c>
      <c r="B12" s="5">
        <v>4150</v>
      </c>
      <c r="C12" s="4" t="s">
        <v>15</v>
      </c>
      <c r="D12" s="13">
        <v>68961490</v>
      </c>
      <c r="E12" s="13">
        <v>66157409</v>
      </c>
      <c r="F12" s="13">
        <f t="shared" si="0"/>
        <v>2804081</v>
      </c>
      <c r="G12" s="77">
        <f aca="true" t="shared" si="1" ref="G12:G24">SUM(F12/E12*100)</f>
        <v>4.238498820290861</v>
      </c>
    </row>
    <row r="13" spans="1:7" ht="22.5" customHeight="1">
      <c r="A13" s="12">
        <v>14196705</v>
      </c>
      <c r="B13" s="5">
        <v>4170</v>
      </c>
      <c r="C13" s="4" t="s">
        <v>16</v>
      </c>
      <c r="D13" s="13">
        <v>10870000</v>
      </c>
      <c r="E13" s="13">
        <v>12540308</v>
      </c>
      <c r="F13" s="13">
        <f t="shared" si="0"/>
        <v>-1670308</v>
      </c>
      <c r="G13" s="77">
        <f t="shared" si="1"/>
        <v>-13.319513364424543</v>
      </c>
    </row>
    <row r="14" spans="1:7" ht="22.5" customHeight="1">
      <c r="A14" s="12">
        <v>19134182</v>
      </c>
      <c r="B14" s="5">
        <v>4190</v>
      </c>
      <c r="C14" s="4" t="s">
        <v>17</v>
      </c>
      <c r="D14" s="13">
        <v>13743954</v>
      </c>
      <c r="E14" s="13">
        <v>16242967</v>
      </c>
      <c r="F14" s="13">
        <f t="shared" si="0"/>
        <v>-2499013</v>
      </c>
      <c r="G14" s="77">
        <f t="shared" si="1"/>
        <v>-15.385200253131092</v>
      </c>
    </row>
    <row r="15" spans="1:7" ht="24" customHeight="1">
      <c r="A15" s="25">
        <f>SUM(A16:A23)</f>
        <v>616269420</v>
      </c>
      <c r="B15" s="2">
        <v>5100</v>
      </c>
      <c r="C15" s="3" t="s">
        <v>18</v>
      </c>
      <c r="D15" s="22">
        <f>SUM(D16:D23)</f>
        <v>626415112</v>
      </c>
      <c r="E15" s="22">
        <f>SUM(E16:E23)</f>
        <v>645000883</v>
      </c>
      <c r="F15" s="13">
        <f t="shared" si="0"/>
        <v>-18585771</v>
      </c>
      <c r="G15" s="77">
        <f t="shared" si="1"/>
        <v>-2.881510938954792</v>
      </c>
    </row>
    <row r="16" spans="1:7" ht="22.5" customHeight="1">
      <c r="A16" s="12">
        <v>2454510</v>
      </c>
      <c r="B16" s="5">
        <v>5110</v>
      </c>
      <c r="C16" s="4" t="s">
        <v>19</v>
      </c>
      <c r="D16" s="13">
        <v>2900000</v>
      </c>
      <c r="E16" s="13">
        <v>2050641</v>
      </c>
      <c r="F16" s="13">
        <f t="shared" si="0"/>
        <v>849359</v>
      </c>
      <c r="G16" s="77">
        <f t="shared" si="1"/>
        <v>41.41919526626065</v>
      </c>
    </row>
    <row r="17" spans="1:7" ht="22.5" customHeight="1">
      <c r="A17" s="12">
        <v>100441481</v>
      </c>
      <c r="B17" s="5">
        <v>5120</v>
      </c>
      <c r="C17" s="4" t="s">
        <v>20</v>
      </c>
      <c r="D17" s="13">
        <v>98541373</v>
      </c>
      <c r="E17" s="13">
        <v>107776610</v>
      </c>
      <c r="F17" s="13">
        <f t="shared" si="0"/>
        <v>-9235237</v>
      </c>
      <c r="G17" s="77">
        <f t="shared" si="1"/>
        <v>-8.568869442080244</v>
      </c>
    </row>
    <row r="18" spans="1:7" ht="22.5" customHeight="1">
      <c r="A18" s="12">
        <v>465893135</v>
      </c>
      <c r="B18" s="5">
        <v>5130</v>
      </c>
      <c r="C18" s="4" t="s">
        <v>93</v>
      </c>
      <c r="D18" s="58">
        <v>481752164</v>
      </c>
      <c r="E18" s="13">
        <v>482509909</v>
      </c>
      <c r="F18" s="13">
        <f t="shared" si="0"/>
        <v>-757745</v>
      </c>
      <c r="G18" s="77">
        <f t="shared" si="1"/>
        <v>-0.15704237070911636</v>
      </c>
    </row>
    <row r="19" spans="1:7" ht="22.5" customHeight="1">
      <c r="A19" s="12">
        <v>20093139</v>
      </c>
      <c r="B19" s="5">
        <v>5140</v>
      </c>
      <c r="C19" s="4" t="s">
        <v>21</v>
      </c>
      <c r="D19" s="58">
        <v>15318084</v>
      </c>
      <c r="E19" s="13">
        <v>19594929</v>
      </c>
      <c r="F19" s="13">
        <f t="shared" si="0"/>
        <v>-4276845</v>
      </c>
      <c r="G19" s="77">
        <f t="shared" si="1"/>
        <v>-21.826284749487993</v>
      </c>
    </row>
    <row r="20" spans="1:7" ht="22.5" customHeight="1">
      <c r="A20" s="12">
        <v>3697023</v>
      </c>
      <c r="B20" s="5">
        <v>5150</v>
      </c>
      <c r="C20" s="4" t="s">
        <v>22</v>
      </c>
      <c r="D20" s="58">
        <v>7983844</v>
      </c>
      <c r="E20" s="13">
        <v>2884558</v>
      </c>
      <c r="F20" s="13">
        <f t="shared" si="0"/>
        <v>5099286</v>
      </c>
      <c r="G20" s="77">
        <f t="shared" si="1"/>
        <v>176.7787647188928</v>
      </c>
    </row>
    <row r="21" spans="1:7" ht="22.5" customHeight="1">
      <c r="A21" s="12">
        <v>19024058</v>
      </c>
      <c r="B21" s="5">
        <v>5160</v>
      </c>
      <c r="C21" s="4" t="s">
        <v>23</v>
      </c>
      <c r="D21" s="58">
        <v>15919647</v>
      </c>
      <c r="E21" s="13">
        <v>25237811</v>
      </c>
      <c r="F21" s="13">
        <f t="shared" si="0"/>
        <v>-9318164</v>
      </c>
      <c r="G21" s="77">
        <f t="shared" si="1"/>
        <v>-36.9214429888551</v>
      </c>
    </row>
    <row r="22" spans="1:7" ht="22.5" customHeight="1">
      <c r="A22" s="12">
        <v>0</v>
      </c>
      <c r="B22" s="5">
        <v>5800</v>
      </c>
      <c r="C22" s="4" t="s">
        <v>24</v>
      </c>
      <c r="D22" s="58">
        <v>0</v>
      </c>
      <c r="E22" s="13">
        <v>0</v>
      </c>
      <c r="F22" s="13">
        <f t="shared" si="0"/>
        <v>0</v>
      </c>
      <c r="G22" s="77"/>
    </row>
    <row r="23" spans="1:7" ht="22.5" customHeight="1">
      <c r="A23" s="12">
        <v>4666074</v>
      </c>
      <c r="B23" s="5">
        <v>5900</v>
      </c>
      <c r="C23" s="4" t="s">
        <v>25</v>
      </c>
      <c r="D23" s="58">
        <v>4000000</v>
      </c>
      <c r="E23" s="13">
        <v>4946425</v>
      </c>
      <c r="F23" s="13">
        <f t="shared" si="0"/>
        <v>-946425</v>
      </c>
      <c r="G23" s="77">
        <f t="shared" si="1"/>
        <v>-19.133515619866873</v>
      </c>
    </row>
    <row r="24" spans="1:7" ht="24" customHeight="1" thickBot="1">
      <c r="A24" s="24">
        <f>SUM(A8-A15)</f>
        <v>104570496</v>
      </c>
      <c r="B24" s="8"/>
      <c r="C24" s="9" t="s">
        <v>26</v>
      </c>
      <c r="D24" s="79">
        <f>SUM(D8-D15)</f>
        <v>5393930</v>
      </c>
      <c r="E24" s="23">
        <f>SUM(E8-E15)</f>
        <v>8159722</v>
      </c>
      <c r="F24" s="14">
        <f t="shared" si="0"/>
        <v>-2765792</v>
      </c>
      <c r="G24" s="78">
        <f t="shared" si="1"/>
        <v>-33.895664582690436</v>
      </c>
    </row>
  </sheetData>
  <mergeCells count="10">
    <mergeCell ref="A1:G1"/>
    <mergeCell ref="A2:G2"/>
    <mergeCell ref="A3:G3"/>
    <mergeCell ref="F5:G6"/>
    <mergeCell ref="B6:B7"/>
    <mergeCell ref="C6:C7"/>
    <mergeCell ref="A5:A7"/>
    <mergeCell ref="B5:C5"/>
    <mergeCell ref="D5:D7"/>
    <mergeCell ref="E5:E7"/>
  </mergeCells>
  <printOptions/>
  <pageMargins left="1.141732283464567" right="0.15748031496062992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THIT</cp:lastModifiedBy>
  <cp:lastPrinted>2007-07-09T07:57:19Z</cp:lastPrinted>
  <dcterms:created xsi:type="dcterms:W3CDTF">2001-04-30T00:52:25Z</dcterms:created>
  <dcterms:modified xsi:type="dcterms:W3CDTF">2007-07-12T04:15:23Z</dcterms:modified>
  <cp:category/>
  <cp:version/>
  <cp:contentType/>
  <cp:contentStatus/>
</cp:coreProperties>
</file>